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PO Tracker" sheetId="3" state="visible" r:id="rId5"/>
    <sheet name="Suppliers" sheetId="4" state="visible" r:id="rId6"/>
    <sheet name="List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<sst xmlns="http://schemas.openxmlformats.org/spreadsheetml/2006/main" count="98" uniqueCount="78">
  <si>
    <t xml:space="preserve">How to Use  —  Purchase Order Tracker</t>
  </si>
  <si>
    <t xml:space="preserve">by ExcelGuru.io  |  Track every PO from order to delivery and never lose sight of what's owed.</t>
  </si>
  <si>
    <t xml:space="preserve">What this template does</t>
  </si>
  <si>
    <t xml:space="preserve">Log every purchase order, watch its status move from Open to Partial to Received, and measure supplier on-time delivery.</t>
  </si>
  <si>
    <t xml:space="preserve">Sheet 1 — Suppliers</t>
  </si>
  <si>
    <t xml:space="preserve">Keep your vendor list here: contact, email, lead time and a rating. The supplier names feed the tracker dropdown.</t>
  </si>
  <si>
    <t xml:space="preserve">Sheet 2 — PO Tracker</t>
  </si>
  <si>
    <t xml:space="preserve">Enter the PO number, supplier, dates, item, quantity and price. PO value, status and on-time flag calculate automatically as goods arrive.</t>
  </si>
  <si>
    <t xml:space="preserve">Sheet 3 — Dashboard</t>
  </si>
  <si>
    <t xml:space="preserve">See total and outstanding PO value, on-time delivery percentage and value by supplier.</t>
  </si>
  <si>
    <t xml:space="preserve">Tips</t>
  </si>
  <si>
    <t xml:space="preserve">Update Qty Received and Received Date as deliveries land. Use the on-time percentage to hold slow suppliers accountable.</t>
  </si>
  <si>
    <t xml:space="preserve">PURCHASE ORDER  —  DASHBOARD</t>
  </si>
  <si>
    <t xml:space="preserve">Total POs</t>
  </si>
  <si>
    <t xml:space="preserve">Open / Partial</t>
  </si>
  <si>
    <t xml:space="preserve">Total PO Value</t>
  </si>
  <si>
    <t xml:space="preserve">Value Outstanding</t>
  </si>
  <si>
    <t xml:space="preserve">On-Time %</t>
  </si>
  <si>
    <t xml:space="preserve">Received POs</t>
  </si>
  <si>
    <t xml:space="preserve">PO Status</t>
  </si>
  <si>
    <t xml:space="preserve">PO Value by Supplier ($)</t>
  </si>
  <si>
    <t xml:space="preserve">Status</t>
  </si>
  <si>
    <t xml:space="preserve">Count</t>
  </si>
  <si>
    <t xml:space="preserve">Supplier</t>
  </si>
  <si>
    <t xml:space="preserve">Value</t>
  </si>
  <si>
    <t xml:space="preserve">Open</t>
  </si>
  <si>
    <t xml:space="preserve">Acme Supplies</t>
  </si>
  <si>
    <t xml:space="preserve">Partial</t>
  </si>
  <si>
    <t xml:space="preserve">BlueOcean Ltd</t>
  </si>
  <si>
    <t xml:space="preserve">Received</t>
  </si>
  <si>
    <t xml:space="preserve">Nexus Trading</t>
  </si>
  <si>
    <t xml:space="preserve">Orion Parts</t>
  </si>
  <si>
    <t xml:space="preserve">Purchase Order Tracker — fill amber columns; status &amp; timing auto-calculate</t>
  </si>
  <si>
    <t xml:space="preserve">PO Number</t>
  </si>
  <si>
    <t xml:space="preserve">Order Date</t>
  </si>
  <si>
    <t xml:space="preserve">Expected Date</t>
  </si>
  <si>
    <t xml:space="preserve">Item / Description</t>
  </si>
  <si>
    <t xml:space="preserve">Qty Ordered</t>
  </si>
  <si>
    <t xml:space="preserve">Unit Price</t>
  </si>
  <si>
    <t xml:space="preserve">PO Value</t>
  </si>
  <si>
    <t xml:space="preserve">Qty Received</t>
  </si>
  <si>
    <t xml:space="preserve">Received Date</t>
  </si>
  <si>
    <t xml:space="preserve">On Time?</t>
  </si>
  <si>
    <t xml:space="preserve">PO-5001</t>
  </si>
  <si>
    <t xml:space="preserve">Steel Bolts</t>
  </si>
  <si>
    <t xml:space="preserve">PO-5002</t>
  </si>
  <si>
    <t xml:space="preserve">Hydraulic Oil</t>
  </si>
  <si>
    <t xml:space="preserve">PO-5003</t>
  </si>
  <si>
    <t xml:space="preserve">Cardboard Boxes</t>
  </si>
  <si>
    <t xml:space="preserve">PO-5004</t>
  </si>
  <si>
    <t xml:space="preserve">Bearings</t>
  </si>
  <si>
    <t xml:space="preserve">PO-5005</t>
  </si>
  <si>
    <t xml:space="preserve">Safety Valves</t>
  </si>
  <si>
    <t xml:space="preserve">PO-5006</t>
  </si>
  <si>
    <t xml:space="preserve">Copper Wire</t>
  </si>
  <si>
    <t xml:space="preserve">PO-5007</t>
  </si>
  <si>
    <t xml:space="preserve">Label Rolls</t>
  </si>
  <si>
    <t xml:space="preserve">PO-5008</t>
  </si>
  <si>
    <t xml:space="preserve">Motors</t>
  </si>
  <si>
    <t xml:space="preserve">PO-5009</t>
  </si>
  <si>
    <t xml:space="preserve">Gasket Sets</t>
  </si>
  <si>
    <t xml:space="preserve">PO-5010</t>
  </si>
  <si>
    <t xml:space="preserve">Aluminium Sheet</t>
  </si>
  <si>
    <t xml:space="preserve">Suppliers — your vendor reference list</t>
  </si>
  <si>
    <t xml:space="preserve">Contact</t>
  </si>
  <si>
    <t xml:space="preserve">Email</t>
  </si>
  <si>
    <t xml:space="preserve">Lead Time (days)</t>
  </si>
  <si>
    <t xml:space="preserve">Rating (1-5)</t>
  </si>
  <si>
    <t xml:space="preserve">J. Carter</t>
  </si>
  <si>
    <t xml:space="preserve">sales@acme.test</t>
  </si>
  <si>
    <t xml:space="preserve">M. Rivera</t>
  </si>
  <si>
    <t xml:space="preserve">orders@blueocean.test</t>
  </si>
  <si>
    <t xml:space="preserve">L. Chen</t>
  </si>
  <si>
    <t xml:space="preserve">hello@nexus.test</t>
  </si>
  <si>
    <t xml:space="preserve">S. Patel</t>
  </si>
  <si>
    <t xml:space="preserve">po@orion.test</t>
  </si>
  <si>
    <t xml:space="preserve">Dropdown Lists</t>
  </si>
  <si>
    <t xml:space="preserve">Status (auto)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</si>
</sst>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#,##0"/>
    <numFmt numFmtId="166" formatCode="\$#,##0"/>
    <numFmt numFmtId="167" formatCode="0.0%"/>
    <numFmt numFmtId="168" formatCode="yyyy\-mm\-dd"/>
    <numFmt numFmtId="169" formatCode="\$#,##0.00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5DCB87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8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7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8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9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b val="1"/>
        <color rgb="FF8A5A00"/>
      </font>
      <fill>
        <patternFill>
          <bgColor rgb="FFFCE9B8"/>
        </patternFill>
      </fill>
    </dxf>
    <dxf>
      <font>
        <b val="1"/>
        <color rgb="FF1F4E79"/>
      </font>
      <fill>
        <patternFill>
          <bgColor rgb="FFDCEEFB"/>
        </patternFill>
      </fill>
    </dxf>
    <dxf>
      <font>
        <b val="1"/>
        <color rgb="FF1A5C35"/>
      </font>
      <fill>
        <patternFill>
          <bgColor rgb="FFC9EFD6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DCEEFB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8EDCAE"/>
      <rgbColor rgb="FFFF99CC"/>
      <rgbColor rgb="FFC9DECF"/>
      <rgbColor rgb="FFF8CBCB"/>
      <rgbColor rgb="FF3366FF"/>
      <rgbColor rgb="FF5DCB87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Open</c:v>
                </c:pt>
                <c:pt idx="1">
                  <c:v>Partial</c:v>
                </c:pt>
                <c:pt idx="2">
                  <c:v>Received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2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PO Value by Supplier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Value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Dashboard!$D$12:$D$15</c:f>
              <c:strCache>
                <c:ptCount val="4"/>
                <c:pt idx="0">
                  <c:v>Acme Supplies</c:v>
                </c:pt>
                <c:pt idx="1">
                  <c:v>BlueOcean Ltd</c:v>
                </c:pt>
                <c:pt idx="2">
                  <c:v>Nexus Trading</c:v>
                </c:pt>
                <c:pt idx="3">
                  <c:v>Orion Parts</c:v>
                </c:pt>
              </c:strCache>
            </c:strRef>
          </c:cat>
          <c:val>
            <c:numRef>
              <c:f>Dashboard!$E$12:$E$15</c:f>
              <c:numCache>
                <c:formatCode>\$#,##0</c:formatCode>
                <c:ptCount val="4"/>
                <c:pt idx="0">
                  <c:v>3945</c:v>
                </c:pt>
                <c:pt idx="1">
                  <c:v>6620</c:v>
                </c:pt>
                <c:pt idx="2">
                  <c:v>4578</c:v>
                </c:pt>
                <c:pt idx="3">
                  <c:v>2720</c:v>
                </c:pt>
              </c:numCache>
            </c:numRef>
          </c:val>
        </c:ser>
        <c:gapWidth val="150"/>
        <c:overlap val="0"/>
        <c:axId val="32000578"/>
        <c:axId val="48458856"/>
      </c:barChart>
      <c:catAx>
        <c:axId val="3200057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48458856"/>
        <c:crosses val="autoZero"/>
        <c:auto val="1"/>
        <c:lblAlgn val="ctr"/>
        <c:lblOffset val="100"/>
        <c:noMultiLvlLbl val="0"/>
      </c:catAx>
      <c:valAx>
        <c:axId val="48458856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\$#,##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32000578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14</xdr:row>
      <xdr:rowOff>69120</xdr:rowOff>
    </xdr:from>
    <xdr:to>
      <xdr:col>2</xdr:col>
      <xdr:colOff>984240</xdr:colOff>
      <xdr:row>26</xdr:row>
      <xdr:rowOff>122760</xdr:rowOff>
    </xdr:to>
    <xdr:graphicFrame>
      <xdr:nvGraphicFramePr>
        <xdr:cNvPr id="0" name="Chart 1"/>
        <xdr:cNvGraphicFramePr/>
      </xdr:nvGraphicFramePr>
      <xdr:xfrm>
        <a:off x="0" y="3666960"/>
        <a:ext cx="323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14</xdr:row>
      <xdr:rowOff>69120</xdr:rowOff>
    </xdr:from>
    <xdr:to>
      <xdr:col>6</xdr:col>
      <xdr:colOff>780120</xdr:colOff>
      <xdr:row>26</xdr:row>
      <xdr:rowOff>122760</xdr:rowOff>
    </xdr:to>
    <xdr:graphicFrame>
      <xdr:nvGraphicFramePr>
        <xdr:cNvPr id="1" name="Chart 2"/>
        <xdr:cNvGraphicFramePr/>
      </xdr:nvGraphicFramePr>
      <xdr:xfrm>
        <a:off x="3312720" y="3666960"/>
        <a:ext cx="359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COUNTA('PO Tracker'!A4:A43)</f>
        <v>10</v>
      </c>
      <c r="B4" s="7"/>
      <c r="C4" s="7" t="n">
        <f aca="false">COUNTIF('PO Tracker'!K4:K43,"Open")+COUNTIF('PO Tracker'!K4:K43,"Partial")</f>
        <v>5</v>
      </c>
      <c r="D4" s="7"/>
      <c r="E4" s="8" t="n">
        <f aca="false">SUM('PO Tracker'!H4:H43)</f>
        <v>17863</v>
      </c>
      <c r="F4" s="8"/>
      <c r="G4" s="8" t="n">
        <f aca="false">SUM('PO Tracker'!H4:H43)-SUMIF('PO Tracker'!K4:K43,"Received",'PO Tracker'!H4:H43)</f>
        <v>9340</v>
      </c>
      <c r="H4" s="8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9" t="n">
        <f aca="false">IF((COUNTIF('PO Tracker'!L4:L43,"On time")+COUNTIF('PO Tracker'!L4:L43,"Late"))=0,0,COUNTIF('PO Tracker'!L4:L43,"On time")/(COUNTIF('PO Tracker'!L4:L43,"On time")+COUNTIF('PO Tracker'!L4:L43,"Late")))</f>
        <v>0.6</v>
      </c>
      <c r="B7" s="9"/>
      <c r="C7" s="7" t="n">
        <f aca="false">COUNTIF('PO Tracker'!K4:K43,"Received")</f>
        <v>5</v>
      </c>
      <c r="D7" s="7"/>
    </row>
    <row r="10" customFormat="false" ht="39.55" hidden="false" customHeight="false" outlineLevel="0" collapsed="false">
      <c r="A10" s="10" t="s">
        <v>19</v>
      </c>
      <c r="D10" s="10" t="s">
        <v>20</v>
      </c>
    </row>
    <row r="11" customFormat="false" ht="15" hidden="false" customHeight="false" outlineLevel="0" collapsed="false">
      <c r="A11" s="11" t="s">
        <v>21</v>
      </c>
      <c r="B11" s="11" t="s">
        <v>22</v>
      </c>
      <c r="D11" s="11" t="s">
        <v>23</v>
      </c>
      <c r="E11" s="11" t="s">
        <v>24</v>
      </c>
    </row>
    <row r="12" customFormat="false" ht="15" hidden="false" customHeight="false" outlineLevel="0" collapsed="false">
      <c r="A12" s="12" t="s">
        <v>25</v>
      </c>
      <c r="B12" s="12" t="n">
        <f aca="false">COUNTIF('PO Tracker'!K4:K43,"Open")</f>
        <v>2</v>
      </c>
      <c r="D12" s="12" t="s">
        <v>26</v>
      </c>
      <c r="E12" s="13" t="n">
        <f aca="false">SUMIF('PO Tracker'!B4:B43,"Acme Supplies",'PO Tracker'!H4:H43)</f>
        <v>3945</v>
      </c>
    </row>
    <row r="13" customFormat="false" ht="15" hidden="false" customHeight="false" outlineLevel="0" collapsed="false">
      <c r="A13" s="12" t="s">
        <v>27</v>
      </c>
      <c r="B13" s="12" t="n">
        <f aca="false">COUNTIF('PO Tracker'!K4:K43,"Partial")</f>
        <v>3</v>
      </c>
      <c r="D13" s="12" t="s">
        <v>28</v>
      </c>
      <c r="E13" s="13" t="n">
        <f aca="false">SUMIF('PO Tracker'!B4:B43,"BlueOcean Ltd",'PO Tracker'!H4:H43)</f>
        <v>6620</v>
      </c>
    </row>
    <row r="14" customFormat="false" ht="15" hidden="false" customHeight="false" outlineLevel="0" collapsed="false">
      <c r="A14" s="12" t="s">
        <v>29</v>
      </c>
      <c r="B14" s="12" t="n">
        <f aca="false">COUNTIF('PO Tracker'!K4:K43,"Received")</f>
        <v>5</v>
      </c>
      <c r="D14" s="12" t="s">
        <v>30</v>
      </c>
      <c r="E14" s="13" t="n">
        <f aca="false">SUMIF('PO Tracker'!B4:B43,"Nexus Trading",'PO Tracker'!H4:H43)</f>
        <v>4578</v>
      </c>
    </row>
    <row r="15" customFormat="false" ht="15" hidden="false" customHeight="false" outlineLevel="0" collapsed="false">
      <c r="D15" s="12" t="s">
        <v>31</v>
      </c>
      <c r="E15" s="13" t="n">
        <f aca="false">SUMIF('PO Tracker'!B4:B43,"Orion Parts",'PO Tracker'!H4:H43)</f>
        <v>2720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5DCB87"/>
    <pageSetUpPr fitToPage="false"/>
  </sheetPr>
  <dimension ref="A1:L4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1"/>
    <col collapsed="false" customWidth="true" hidden="false" outlineLevel="0" max="2" min="2" style="0" width="16"/>
    <col collapsed="false" customWidth="true" hidden="false" outlineLevel="0" max="3" min="3" style="0" width="12"/>
    <col collapsed="false" customWidth="true" hidden="false" outlineLevel="0" max="4" min="4" style="0" width="13"/>
    <col collapsed="false" customWidth="true" hidden="false" outlineLevel="0" max="5" min="5" style="0" width="18"/>
    <col collapsed="false" customWidth="true" hidden="false" outlineLevel="0" max="7" min="6" style="0" width="11"/>
    <col collapsed="false" customWidth="true" hidden="false" outlineLevel="0" max="8" min="8" style="0" width="12"/>
    <col collapsed="false" customWidth="true" hidden="false" outlineLevel="0" max="9" min="9" style="0" width="11"/>
    <col collapsed="false" customWidth="true" hidden="false" outlineLevel="0" max="10" min="10" style="0" width="13"/>
    <col collapsed="false" customWidth="true" hidden="false" outlineLevel="0" max="12" min="11" style="0" width="10"/>
  </cols>
  <sheetData>
    <row r="1" customFormat="false" ht="128.35" hidden="false" customHeight="false" outlineLevel="0" collapsed="false">
      <c r="A1" s="14" t="s">
        <v>32</v>
      </c>
    </row>
    <row r="3" customFormat="false" ht="23.85" hidden="false" customHeight="false" outlineLevel="0" collapsed="false">
      <c r="A3" s="15" t="s">
        <v>33</v>
      </c>
      <c r="B3" s="15" t="s">
        <v>23</v>
      </c>
      <c r="C3" s="15" t="s">
        <v>34</v>
      </c>
      <c r="D3" s="15" t="s">
        <v>35</v>
      </c>
      <c r="E3" s="15" t="s">
        <v>36</v>
      </c>
      <c r="F3" s="15" t="s">
        <v>37</v>
      </c>
      <c r="G3" s="15" t="s">
        <v>38</v>
      </c>
      <c r="H3" s="15" t="s">
        <v>39</v>
      </c>
      <c r="I3" s="15" t="s">
        <v>40</v>
      </c>
      <c r="J3" s="15" t="s">
        <v>41</v>
      </c>
      <c r="K3" s="15" t="s">
        <v>21</v>
      </c>
      <c r="L3" s="15" t="s">
        <v>42</v>
      </c>
    </row>
    <row r="4" customFormat="false" ht="15" hidden="false" customHeight="false" outlineLevel="0" collapsed="false">
      <c r="A4" s="16" t="s">
        <v>43</v>
      </c>
      <c r="B4" s="17" t="s">
        <v>26</v>
      </c>
      <c r="C4" s="18" t="n">
        <v>45413</v>
      </c>
      <c r="D4" s="18" t="n">
        <v>45420</v>
      </c>
      <c r="E4" s="17" t="s">
        <v>44</v>
      </c>
      <c r="F4" s="19" t="n">
        <v>1000</v>
      </c>
      <c r="G4" s="20" t="n">
        <v>0.12</v>
      </c>
      <c r="H4" s="21" t="n">
        <f aca="false">IF(OR(F4="",G4=""),"",F4*G4)</f>
        <v>120</v>
      </c>
      <c r="I4" s="19" t="n">
        <v>1000</v>
      </c>
      <c r="J4" s="18" t="n">
        <v>45419</v>
      </c>
      <c r="K4" s="22" t="str">
        <f aca="false">IF(F4="","",IF(OR(I4="",I4=0),"Open",IF(I4&lt;F4,"Partial","Received")))</f>
        <v>Received</v>
      </c>
      <c r="L4" s="22" t="str">
        <f aca="false">IF(OR(J4="",D4=""),"",IF(J4&lt;=D4,"On time","Late"))</f>
        <v>On time</v>
      </c>
    </row>
    <row r="5" customFormat="false" ht="15" hidden="false" customHeight="false" outlineLevel="0" collapsed="false">
      <c r="A5" s="16" t="s">
        <v>45</v>
      </c>
      <c r="B5" s="17" t="s">
        <v>28</v>
      </c>
      <c r="C5" s="18" t="n">
        <v>45415</v>
      </c>
      <c r="D5" s="18" t="n">
        <v>45429</v>
      </c>
      <c r="E5" s="17" t="s">
        <v>46</v>
      </c>
      <c r="F5" s="19" t="n">
        <v>200</v>
      </c>
      <c r="G5" s="20" t="n">
        <v>6.4</v>
      </c>
      <c r="H5" s="23" t="n">
        <f aca="false">IF(OR(F5="",G5=""),"",F5*G5)</f>
        <v>1280</v>
      </c>
      <c r="I5" s="19" t="n">
        <v>120</v>
      </c>
      <c r="J5" s="18"/>
      <c r="K5" s="24" t="str">
        <f aca="false">IF(F5="","",IF(OR(I5="",I5=0),"Open",IF(I5&lt;F5,"Partial","Received")))</f>
        <v>Partial</v>
      </c>
      <c r="L5" s="24" t="str">
        <f aca="false">IF(OR(J5="",D5=""),"",IF(J5&lt;=D5,"On time","Late"))</f>
        <v/>
      </c>
    </row>
    <row r="6" customFormat="false" ht="15" hidden="false" customHeight="false" outlineLevel="0" collapsed="false">
      <c r="A6" s="16" t="s">
        <v>47</v>
      </c>
      <c r="B6" s="17" t="s">
        <v>30</v>
      </c>
      <c r="C6" s="18" t="n">
        <v>45417</v>
      </c>
      <c r="D6" s="18" t="n">
        <v>45427</v>
      </c>
      <c r="E6" s="17" t="s">
        <v>48</v>
      </c>
      <c r="F6" s="19" t="n">
        <v>5000</v>
      </c>
      <c r="G6" s="20" t="n">
        <v>0.85</v>
      </c>
      <c r="H6" s="21" t="n">
        <f aca="false">IF(OR(F6="",G6=""),"",F6*G6)</f>
        <v>4250</v>
      </c>
      <c r="I6" s="19" t="n">
        <v>5000</v>
      </c>
      <c r="J6" s="18" t="n">
        <v>45430</v>
      </c>
      <c r="K6" s="22" t="str">
        <f aca="false">IF(F6="","",IF(OR(I6="",I6=0),"Open",IF(I6&lt;F6,"Partial","Received")))</f>
        <v>Received</v>
      </c>
      <c r="L6" s="22" t="str">
        <f aca="false">IF(OR(J6="",D6=""),"",IF(J6&lt;=D6,"On time","Late"))</f>
        <v>Late</v>
      </c>
    </row>
    <row r="7" customFormat="false" ht="15" hidden="false" customHeight="false" outlineLevel="0" collapsed="false">
      <c r="A7" s="16" t="s">
        <v>49</v>
      </c>
      <c r="B7" s="17" t="s">
        <v>31</v>
      </c>
      <c r="C7" s="18" t="n">
        <v>45420</v>
      </c>
      <c r="D7" s="18" t="n">
        <v>45441</v>
      </c>
      <c r="E7" s="17" t="s">
        <v>50</v>
      </c>
      <c r="F7" s="19" t="n">
        <v>300</v>
      </c>
      <c r="G7" s="20" t="n">
        <v>3.2</v>
      </c>
      <c r="H7" s="23" t="n">
        <f aca="false">IF(OR(F7="",G7=""),"",F7*G7)</f>
        <v>960</v>
      </c>
      <c r="I7" s="19" t="n">
        <v>0</v>
      </c>
      <c r="J7" s="18"/>
      <c r="K7" s="24" t="str">
        <f aca="false">IF(F7="","",IF(OR(I7="",I7=0),"Open",IF(I7&lt;F7,"Partial","Received")))</f>
        <v>Open</v>
      </c>
      <c r="L7" s="24" t="str">
        <f aca="false">IF(OR(J7="",D7=""),"",IF(J7&lt;=D7,"On time","Late"))</f>
        <v/>
      </c>
    </row>
    <row r="8" customFormat="false" ht="15" hidden="false" customHeight="false" outlineLevel="0" collapsed="false">
      <c r="A8" s="16" t="s">
        <v>51</v>
      </c>
      <c r="B8" s="17" t="s">
        <v>26</v>
      </c>
      <c r="C8" s="18" t="n">
        <v>45422</v>
      </c>
      <c r="D8" s="18" t="n">
        <v>45429</v>
      </c>
      <c r="E8" s="17" t="s">
        <v>52</v>
      </c>
      <c r="F8" s="19" t="n">
        <v>50</v>
      </c>
      <c r="G8" s="20" t="n">
        <v>54</v>
      </c>
      <c r="H8" s="21" t="n">
        <f aca="false">IF(OR(F8="",G8=""),"",F8*G8)</f>
        <v>2700</v>
      </c>
      <c r="I8" s="19" t="n">
        <v>50</v>
      </c>
      <c r="J8" s="18" t="n">
        <v>45428</v>
      </c>
      <c r="K8" s="22" t="str">
        <f aca="false">IF(F8="","",IF(OR(I8="",I8=0),"Open",IF(I8&lt;F8,"Partial","Received")))</f>
        <v>Received</v>
      </c>
      <c r="L8" s="22" t="str">
        <f aca="false">IF(OR(J8="",D8=""),"",IF(J8&lt;=D8,"On time","Late"))</f>
        <v>On time</v>
      </c>
    </row>
    <row r="9" customFormat="false" ht="15" hidden="false" customHeight="false" outlineLevel="0" collapsed="false">
      <c r="A9" s="16" t="s">
        <v>53</v>
      </c>
      <c r="B9" s="17" t="s">
        <v>28</v>
      </c>
      <c r="C9" s="18" t="n">
        <v>45424</v>
      </c>
      <c r="D9" s="18" t="n">
        <v>45438</v>
      </c>
      <c r="E9" s="17" t="s">
        <v>54</v>
      </c>
      <c r="F9" s="19" t="n">
        <v>400</v>
      </c>
      <c r="G9" s="20" t="n">
        <v>9.8</v>
      </c>
      <c r="H9" s="23" t="n">
        <f aca="false">IF(OR(F9="",G9=""),"",F9*G9)</f>
        <v>3920</v>
      </c>
      <c r="I9" s="19" t="n">
        <v>250</v>
      </c>
      <c r="J9" s="18"/>
      <c r="K9" s="24" t="str">
        <f aca="false">IF(F9="","",IF(OR(I9="",I9=0),"Open",IF(I9&lt;F9,"Partial","Received")))</f>
        <v>Partial</v>
      </c>
      <c r="L9" s="24" t="str">
        <f aca="false">IF(OR(J9="",D9=""),"",IF(J9&lt;=D9,"On time","Late"))</f>
        <v/>
      </c>
    </row>
    <row r="10" customFormat="false" ht="15" hidden="false" customHeight="false" outlineLevel="0" collapsed="false">
      <c r="A10" s="16" t="s">
        <v>55</v>
      </c>
      <c r="B10" s="17" t="s">
        <v>30</v>
      </c>
      <c r="C10" s="18" t="n">
        <v>45426</v>
      </c>
      <c r="D10" s="18" t="n">
        <v>45436</v>
      </c>
      <c r="E10" s="17" t="s">
        <v>56</v>
      </c>
      <c r="F10" s="19" t="n">
        <v>80</v>
      </c>
      <c r="G10" s="20" t="n">
        <v>4.1</v>
      </c>
      <c r="H10" s="21" t="n">
        <f aca="false">IF(OR(F10="",G10=""),"",F10*G10)</f>
        <v>328</v>
      </c>
      <c r="I10" s="19" t="n">
        <v>80</v>
      </c>
      <c r="J10" s="18" t="n">
        <v>45437</v>
      </c>
      <c r="K10" s="22" t="str">
        <f aca="false">IF(F10="","",IF(OR(I10="",I10=0),"Open",IF(I10&lt;F10,"Partial","Received")))</f>
        <v>Received</v>
      </c>
      <c r="L10" s="22" t="str">
        <f aca="false">IF(OR(J10="",D10=""),"",IF(J10&lt;=D10,"On time","Late"))</f>
        <v>Late</v>
      </c>
    </row>
    <row r="11" customFormat="false" ht="15" hidden="false" customHeight="false" outlineLevel="0" collapsed="false">
      <c r="A11" s="16" t="s">
        <v>57</v>
      </c>
      <c r="B11" s="17" t="s">
        <v>31</v>
      </c>
      <c r="C11" s="18" t="n">
        <v>45428</v>
      </c>
      <c r="D11" s="18" t="n">
        <v>45449</v>
      </c>
      <c r="E11" s="17" t="s">
        <v>58</v>
      </c>
      <c r="F11" s="19" t="n">
        <v>20</v>
      </c>
      <c r="G11" s="20" t="n">
        <v>88</v>
      </c>
      <c r="H11" s="23" t="n">
        <f aca="false">IF(OR(F11="",G11=""),"",F11*G11)</f>
        <v>1760</v>
      </c>
      <c r="I11" s="19" t="n">
        <v>0</v>
      </c>
      <c r="J11" s="18"/>
      <c r="K11" s="24" t="str">
        <f aca="false">IF(F11="","",IF(OR(I11="",I11=0),"Open",IF(I11&lt;F11,"Partial","Received")))</f>
        <v>Open</v>
      </c>
      <c r="L11" s="24" t="str">
        <f aca="false">IF(OR(J11="",D11=""),"",IF(J11&lt;=D11,"On time","Late"))</f>
        <v/>
      </c>
    </row>
    <row r="12" customFormat="false" ht="15" hidden="false" customHeight="false" outlineLevel="0" collapsed="false">
      <c r="A12" s="16" t="s">
        <v>59</v>
      </c>
      <c r="B12" s="17" t="s">
        <v>26</v>
      </c>
      <c r="C12" s="18" t="n">
        <v>45430</v>
      </c>
      <c r="D12" s="18" t="n">
        <v>45437</v>
      </c>
      <c r="E12" s="17" t="s">
        <v>60</v>
      </c>
      <c r="F12" s="19" t="n">
        <v>150</v>
      </c>
      <c r="G12" s="20" t="n">
        <v>7.5</v>
      </c>
      <c r="H12" s="21" t="n">
        <f aca="false">IF(OR(F12="",G12=""),"",F12*G12)</f>
        <v>1125</v>
      </c>
      <c r="I12" s="19" t="n">
        <v>150</v>
      </c>
      <c r="J12" s="18" t="n">
        <v>45436</v>
      </c>
      <c r="K12" s="22" t="str">
        <f aca="false">IF(F12="","",IF(OR(I12="",I12=0),"Open",IF(I12&lt;F12,"Partial","Received")))</f>
        <v>Received</v>
      </c>
      <c r="L12" s="22" t="str">
        <f aca="false">IF(OR(J12="",D12=""),"",IF(J12&lt;=D12,"On time","Late"))</f>
        <v>On time</v>
      </c>
    </row>
    <row r="13" customFormat="false" ht="15" hidden="false" customHeight="false" outlineLevel="0" collapsed="false">
      <c r="A13" s="16" t="s">
        <v>61</v>
      </c>
      <c r="B13" s="17" t="s">
        <v>28</v>
      </c>
      <c r="C13" s="18" t="n">
        <v>45432</v>
      </c>
      <c r="D13" s="18" t="n">
        <v>45446</v>
      </c>
      <c r="E13" s="17" t="s">
        <v>62</v>
      </c>
      <c r="F13" s="19" t="n">
        <v>100</v>
      </c>
      <c r="G13" s="20" t="n">
        <v>14.2</v>
      </c>
      <c r="H13" s="23" t="n">
        <f aca="false">IF(OR(F13="",G13=""),"",F13*G13)</f>
        <v>1420</v>
      </c>
      <c r="I13" s="19" t="n">
        <v>60</v>
      </c>
      <c r="J13" s="18"/>
      <c r="K13" s="24" t="str">
        <f aca="false">IF(F13="","",IF(OR(I13="",I13=0),"Open",IF(I13&lt;F13,"Partial","Received")))</f>
        <v>Partial</v>
      </c>
      <c r="L13" s="24" t="str">
        <f aca="false">IF(OR(J13="",D13=""),"",IF(J13&lt;=D13,"On time","Late"))</f>
        <v/>
      </c>
    </row>
    <row r="14" customFormat="false" ht="15" hidden="false" customHeight="false" outlineLevel="0" collapsed="false">
      <c r="A14" s="16"/>
      <c r="B14" s="17"/>
      <c r="C14" s="18"/>
      <c r="D14" s="18"/>
      <c r="E14" s="17"/>
      <c r="F14" s="19"/>
      <c r="G14" s="20"/>
      <c r="H14" s="21" t="str">
        <f aca="false">IF(OR(F14="",G14=""),"",F14*G14)</f>
        <v/>
      </c>
      <c r="I14" s="19"/>
      <c r="J14" s="18"/>
      <c r="K14" s="22" t="str">
        <f aca="false">IF(F14="","",IF(OR(I14="",I14=0),"Open",IF(I14&lt;F14,"Partial","Received")))</f>
        <v/>
      </c>
      <c r="L14" s="22" t="str">
        <f aca="false">IF(OR(J14="",D14=""),"",IF(J14&lt;=D14,"On time","Late"))</f>
        <v/>
      </c>
    </row>
    <row r="15" customFormat="false" ht="15" hidden="false" customHeight="false" outlineLevel="0" collapsed="false">
      <c r="A15" s="16"/>
      <c r="B15" s="17"/>
      <c r="C15" s="18"/>
      <c r="D15" s="18"/>
      <c r="E15" s="17"/>
      <c r="F15" s="19"/>
      <c r="G15" s="20"/>
      <c r="H15" s="23" t="str">
        <f aca="false">IF(OR(F15="",G15=""),"",F15*G15)</f>
        <v/>
      </c>
      <c r="I15" s="19"/>
      <c r="J15" s="18"/>
      <c r="K15" s="24" t="str">
        <f aca="false">IF(F15="","",IF(OR(I15="",I15=0),"Open",IF(I15&lt;F15,"Partial","Received")))</f>
        <v/>
      </c>
      <c r="L15" s="24" t="str">
        <f aca="false">IF(OR(J15="",D15=""),"",IF(J15&lt;=D15,"On time","Late"))</f>
        <v/>
      </c>
    </row>
    <row r="16" customFormat="false" ht="15" hidden="false" customHeight="false" outlineLevel="0" collapsed="false">
      <c r="A16" s="16"/>
      <c r="B16" s="17"/>
      <c r="C16" s="18"/>
      <c r="D16" s="18"/>
      <c r="E16" s="17"/>
      <c r="F16" s="19"/>
      <c r="G16" s="20"/>
      <c r="H16" s="21" t="str">
        <f aca="false">IF(OR(F16="",G16=""),"",F16*G16)</f>
        <v/>
      </c>
      <c r="I16" s="19"/>
      <c r="J16" s="18"/>
      <c r="K16" s="22" t="str">
        <f aca="false">IF(F16="","",IF(OR(I16="",I16=0),"Open",IF(I16&lt;F16,"Partial","Received")))</f>
        <v/>
      </c>
      <c r="L16" s="22" t="str">
        <f aca="false">IF(OR(J16="",D16=""),"",IF(J16&lt;=D16,"On time","Late"))</f>
        <v/>
      </c>
    </row>
    <row r="17" customFormat="false" ht="15" hidden="false" customHeight="false" outlineLevel="0" collapsed="false">
      <c r="A17" s="16"/>
      <c r="B17" s="17"/>
      <c r="C17" s="18"/>
      <c r="D17" s="18"/>
      <c r="E17" s="17"/>
      <c r="F17" s="19"/>
      <c r="G17" s="20"/>
      <c r="H17" s="23" t="str">
        <f aca="false">IF(OR(F17="",G17=""),"",F17*G17)</f>
        <v/>
      </c>
      <c r="I17" s="19"/>
      <c r="J17" s="18"/>
      <c r="K17" s="24" t="str">
        <f aca="false">IF(F17="","",IF(OR(I17="",I17=0),"Open",IF(I17&lt;F17,"Partial","Received")))</f>
        <v/>
      </c>
      <c r="L17" s="24" t="str">
        <f aca="false">IF(OR(J17="",D17=""),"",IF(J17&lt;=D17,"On time","Late"))</f>
        <v/>
      </c>
    </row>
    <row r="18" customFormat="false" ht="15" hidden="false" customHeight="false" outlineLevel="0" collapsed="false">
      <c r="A18" s="16"/>
      <c r="B18" s="17"/>
      <c r="C18" s="18"/>
      <c r="D18" s="18"/>
      <c r="E18" s="17"/>
      <c r="F18" s="19"/>
      <c r="G18" s="20"/>
      <c r="H18" s="21" t="str">
        <f aca="false">IF(OR(F18="",G18=""),"",F18*G18)</f>
        <v/>
      </c>
      <c r="I18" s="19"/>
      <c r="J18" s="18"/>
      <c r="K18" s="22" t="str">
        <f aca="false">IF(F18="","",IF(OR(I18="",I18=0),"Open",IF(I18&lt;F18,"Partial","Received")))</f>
        <v/>
      </c>
      <c r="L18" s="22" t="str">
        <f aca="false">IF(OR(J18="",D18=""),"",IF(J18&lt;=D18,"On time","Late"))</f>
        <v/>
      </c>
    </row>
    <row r="19" customFormat="false" ht="15" hidden="false" customHeight="false" outlineLevel="0" collapsed="false">
      <c r="A19" s="16"/>
      <c r="B19" s="17"/>
      <c r="C19" s="18"/>
      <c r="D19" s="18"/>
      <c r="E19" s="17"/>
      <c r="F19" s="19"/>
      <c r="G19" s="20"/>
      <c r="H19" s="23" t="str">
        <f aca="false">IF(OR(F19="",G19=""),"",F19*G19)</f>
        <v/>
      </c>
      <c r="I19" s="19"/>
      <c r="J19" s="18"/>
      <c r="K19" s="24" t="str">
        <f aca="false">IF(F19="","",IF(OR(I19="",I19=0),"Open",IF(I19&lt;F19,"Partial","Received")))</f>
        <v/>
      </c>
      <c r="L19" s="24" t="str">
        <f aca="false">IF(OR(J19="",D19=""),"",IF(J19&lt;=D19,"On time","Late"))</f>
        <v/>
      </c>
    </row>
    <row r="20" customFormat="false" ht="15" hidden="false" customHeight="false" outlineLevel="0" collapsed="false">
      <c r="A20" s="16"/>
      <c r="B20" s="17"/>
      <c r="C20" s="18"/>
      <c r="D20" s="18"/>
      <c r="E20" s="17"/>
      <c r="F20" s="19"/>
      <c r="G20" s="20"/>
      <c r="H20" s="21" t="str">
        <f aca="false">IF(OR(F20="",G20=""),"",F20*G20)</f>
        <v/>
      </c>
      <c r="I20" s="19"/>
      <c r="J20" s="18"/>
      <c r="K20" s="22" t="str">
        <f aca="false">IF(F20="","",IF(OR(I20="",I20=0),"Open",IF(I20&lt;F20,"Partial","Received")))</f>
        <v/>
      </c>
      <c r="L20" s="22" t="str">
        <f aca="false">IF(OR(J20="",D20=""),"",IF(J20&lt;=D20,"On time","Late"))</f>
        <v/>
      </c>
    </row>
    <row r="21" customFormat="false" ht="15" hidden="false" customHeight="false" outlineLevel="0" collapsed="false">
      <c r="A21" s="16"/>
      <c r="B21" s="17"/>
      <c r="C21" s="18"/>
      <c r="D21" s="18"/>
      <c r="E21" s="17"/>
      <c r="F21" s="19"/>
      <c r="G21" s="20"/>
      <c r="H21" s="23" t="str">
        <f aca="false">IF(OR(F21="",G21=""),"",F21*G21)</f>
        <v/>
      </c>
      <c r="I21" s="19"/>
      <c r="J21" s="18"/>
      <c r="K21" s="24" t="str">
        <f aca="false">IF(F21="","",IF(OR(I21="",I21=0),"Open",IF(I21&lt;F21,"Partial","Received")))</f>
        <v/>
      </c>
      <c r="L21" s="24" t="str">
        <f aca="false">IF(OR(J21="",D21=""),"",IF(J21&lt;=D21,"On time","Late"))</f>
        <v/>
      </c>
    </row>
    <row r="22" customFormat="false" ht="15" hidden="false" customHeight="false" outlineLevel="0" collapsed="false">
      <c r="A22" s="16"/>
      <c r="B22" s="17"/>
      <c r="C22" s="18"/>
      <c r="D22" s="18"/>
      <c r="E22" s="17"/>
      <c r="F22" s="19"/>
      <c r="G22" s="20"/>
      <c r="H22" s="21" t="str">
        <f aca="false">IF(OR(F22="",G22=""),"",F22*G22)</f>
        <v/>
      </c>
      <c r="I22" s="19"/>
      <c r="J22" s="18"/>
      <c r="K22" s="22" t="str">
        <f aca="false">IF(F22="","",IF(OR(I22="",I22=0),"Open",IF(I22&lt;F22,"Partial","Received")))</f>
        <v/>
      </c>
      <c r="L22" s="22" t="str">
        <f aca="false">IF(OR(J22="",D22=""),"",IF(J22&lt;=D22,"On time","Late"))</f>
        <v/>
      </c>
    </row>
    <row r="23" customFormat="false" ht="15" hidden="false" customHeight="false" outlineLevel="0" collapsed="false">
      <c r="A23" s="16"/>
      <c r="B23" s="17"/>
      <c r="C23" s="18"/>
      <c r="D23" s="18"/>
      <c r="E23" s="17"/>
      <c r="F23" s="19"/>
      <c r="G23" s="20"/>
      <c r="H23" s="23" t="str">
        <f aca="false">IF(OR(F23="",G23=""),"",F23*G23)</f>
        <v/>
      </c>
      <c r="I23" s="19"/>
      <c r="J23" s="18"/>
      <c r="K23" s="24" t="str">
        <f aca="false">IF(F23="","",IF(OR(I23="",I23=0),"Open",IF(I23&lt;F23,"Partial","Received")))</f>
        <v/>
      </c>
      <c r="L23" s="24" t="str">
        <f aca="false">IF(OR(J23="",D23=""),"",IF(J23&lt;=D23,"On time","Late"))</f>
        <v/>
      </c>
    </row>
    <row r="24" customFormat="false" ht="15" hidden="false" customHeight="false" outlineLevel="0" collapsed="false">
      <c r="A24" s="16"/>
      <c r="B24" s="17"/>
      <c r="C24" s="18"/>
      <c r="D24" s="18"/>
      <c r="E24" s="17"/>
      <c r="F24" s="19"/>
      <c r="G24" s="20"/>
      <c r="H24" s="21" t="str">
        <f aca="false">IF(OR(F24="",G24=""),"",F24*G24)</f>
        <v/>
      </c>
      <c r="I24" s="19"/>
      <c r="J24" s="18"/>
      <c r="K24" s="22" t="str">
        <f aca="false">IF(F24="","",IF(OR(I24="",I24=0),"Open",IF(I24&lt;F24,"Partial","Received")))</f>
        <v/>
      </c>
      <c r="L24" s="22" t="str">
        <f aca="false">IF(OR(J24="",D24=""),"",IF(J24&lt;=D24,"On time","Late"))</f>
        <v/>
      </c>
    </row>
    <row r="25" customFormat="false" ht="15" hidden="false" customHeight="false" outlineLevel="0" collapsed="false">
      <c r="A25" s="16"/>
      <c r="B25" s="17"/>
      <c r="C25" s="18"/>
      <c r="D25" s="18"/>
      <c r="E25" s="17"/>
      <c r="F25" s="19"/>
      <c r="G25" s="20"/>
      <c r="H25" s="23" t="str">
        <f aca="false">IF(OR(F25="",G25=""),"",F25*G25)</f>
        <v/>
      </c>
      <c r="I25" s="19"/>
      <c r="J25" s="18"/>
      <c r="K25" s="24" t="str">
        <f aca="false">IF(F25="","",IF(OR(I25="",I25=0),"Open",IF(I25&lt;F25,"Partial","Received")))</f>
        <v/>
      </c>
      <c r="L25" s="24" t="str">
        <f aca="false">IF(OR(J25="",D25=""),"",IF(J25&lt;=D25,"On time","Late"))</f>
        <v/>
      </c>
    </row>
    <row r="26" customFormat="false" ht="15" hidden="false" customHeight="false" outlineLevel="0" collapsed="false">
      <c r="A26" s="16"/>
      <c r="B26" s="17"/>
      <c r="C26" s="18"/>
      <c r="D26" s="18"/>
      <c r="E26" s="17"/>
      <c r="F26" s="19"/>
      <c r="G26" s="20"/>
      <c r="H26" s="21" t="str">
        <f aca="false">IF(OR(F26="",G26=""),"",F26*G26)</f>
        <v/>
      </c>
      <c r="I26" s="19"/>
      <c r="J26" s="18"/>
      <c r="K26" s="22" t="str">
        <f aca="false">IF(F26="","",IF(OR(I26="",I26=0),"Open",IF(I26&lt;F26,"Partial","Received")))</f>
        <v/>
      </c>
      <c r="L26" s="22" t="str">
        <f aca="false">IF(OR(J26="",D26=""),"",IF(J26&lt;=D26,"On time","Late"))</f>
        <v/>
      </c>
    </row>
    <row r="27" customFormat="false" ht="15" hidden="false" customHeight="false" outlineLevel="0" collapsed="false">
      <c r="A27" s="16"/>
      <c r="B27" s="17"/>
      <c r="C27" s="18"/>
      <c r="D27" s="18"/>
      <c r="E27" s="17"/>
      <c r="F27" s="19"/>
      <c r="G27" s="20"/>
      <c r="H27" s="23" t="str">
        <f aca="false">IF(OR(F27="",G27=""),"",F27*G27)</f>
        <v/>
      </c>
      <c r="I27" s="19"/>
      <c r="J27" s="18"/>
      <c r="K27" s="24" t="str">
        <f aca="false">IF(F27="","",IF(OR(I27="",I27=0),"Open",IF(I27&lt;F27,"Partial","Received")))</f>
        <v/>
      </c>
      <c r="L27" s="24" t="str">
        <f aca="false">IF(OR(J27="",D27=""),"",IF(J27&lt;=D27,"On time","Late"))</f>
        <v/>
      </c>
    </row>
    <row r="28" customFormat="false" ht="15" hidden="false" customHeight="false" outlineLevel="0" collapsed="false">
      <c r="A28" s="16"/>
      <c r="B28" s="17"/>
      <c r="C28" s="18"/>
      <c r="D28" s="18"/>
      <c r="E28" s="17"/>
      <c r="F28" s="19"/>
      <c r="G28" s="20"/>
      <c r="H28" s="21" t="str">
        <f aca="false">IF(OR(F28="",G28=""),"",F28*G28)</f>
        <v/>
      </c>
      <c r="I28" s="19"/>
      <c r="J28" s="18"/>
      <c r="K28" s="22" t="str">
        <f aca="false">IF(F28="","",IF(OR(I28="",I28=0),"Open",IF(I28&lt;F28,"Partial","Received")))</f>
        <v/>
      </c>
      <c r="L28" s="22" t="str">
        <f aca="false">IF(OR(J28="",D28=""),"",IF(J28&lt;=D28,"On time","Late"))</f>
        <v/>
      </c>
    </row>
    <row r="29" customFormat="false" ht="15" hidden="false" customHeight="false" outlineLevel="0" collapsed="false">
      <c r="A29" s="16"/>
      <c r="B29" s="17"/>
      <c r="C29" s="18"/>
      <c r="D29" s="18"/>
      <c r="E29" s="17"/>
      <c r="F29" s="19"/>
      <c r="G29" s="20"/>
      <c r="H29" s="23" t="str">
        <f aca="false">IF(OR(F29="",G29=""),"",F29*G29)</f>
        <v/>
      </c>
      <c r="I29" s="19"/>
      <c r="J29" s="18"/>
      <c r="K29" s="24" t="str">
        <f aca="false">IF(F29="","",IF(OR(I29="",I29=0),"Open",IF(I29&lt;F29,"Partial","Received")))</f>
        <v/>
      </c>
      <c r="L29" s="24" t="str">
        <f aca="false">IF(OR(J29="",D29=""),"",IF(J29&lt;=D29,"On time","Late"))</f>
        <v/>
      </c>
    </row>
    <row r="30" customFormat="false" ht="15" hidden="false" customHeight="false" outlineLevel="0" collapsed="false">
      <c r="A30" s="16"/>
      <c r="B30" s="17"/>
      <c r="C30" s="18"/>
      <c r="D30" s="18"/>
      <c r="E30" s="17"/>
      <c r="F30" s="19"/>
      <c r="G30" s="20"/>
      <c r="H30" s="21" t="str">
        <f aca="false">IF(OR(F30="",G30=""),"",F30*G30)</f>
        <v/>
      </c>
      <c r="I30" s="19"/>
      <c r="J30" s="18"/>
      <c r="K30" s="22" t="str">
        <f aca="false">IF(F30="","",IF(OR(I30="",I30=0),"Open",IF(I30&lt;F30,"Partial","Received")))</f>
        <v/>
      </c>
      <c r="L30" s="22" t="str">
        <f aca="false">IF(OR(J30="",D30=""),"",IF(J30&lt;=D30,"On time","Late"))</f>
        <v/>
      </c>
    </row>
    <row r="31" customFormat="false" ht="15" hidden="false" customHeight="false" outlineLevel="0" collapsed="false">
      <c r="A31" s="16"/>
      <c r="B31" s="17"/>
      <c r="C31" s="18"/>
      <c r="D31" s="18"/>
      <c r="E31" s="17"/>
      <c r="F31" s="19"/>
      <c r="G31" s="20"/>
      <c r="H31" s="23" t="str">
        <f aca="false">IF(OR(F31="",G31=""),"",F31*G31)</f>
        <v/>
      </c>
      <c r="I31" s="19"/>
      <c r="J31" s="18"/>
      <c r="K31" s="24" t="str">
        <f aca="false">IF(F31="","",IF(OR(I31="",I31=0),"Open",IF(I31&lt;F31,"Partial","Received")))</f>
        <v/>
      </c>
      <c r="L31" s="24" t="str">
        <f aca="false">IF(OR(J31="",D31=""),"",IF(J31&lt;=D31,"On time","Late"))</f>
        <v/>
      </c>
    </row>
    <row r="32" customFormat="false" ht="15" hidden="false" customHeight="false" outlineLevel="0" collapsed="false">
      <c r="A32" s="16"/>
      <c r="B32" s="17"/>
      <c r="C32" s="18"/>
      <c r="D32" s="18"/>
      <c r="E32" s="17"/>
      <c r="F32" s="19"/>
      <c r="G32" s="20"/>
      <c r="H32" s="21" t="str">
        <f aca="false">IF(OR(F32="",G32=""),"",F32*G32)</f>
        <v/>
      </c>
      <c r="I32" s="19"/>
      <c r="J32" s="18"/>
      <c r="K32" s="22" t="str">
        <f aca="false">IF(F32="","",IF(OR(I32="",I32=0),"Open",IF(I32&lt;F32,"Partial","Received")))</f>
        <v/>
      </c>
      <c r="L32" s="22" t="str">
        <f aca="false">IF(OR(J32="",D32=""),"",IF(J32&lt;=D32,"On time","Late"))</f>
        <v/>
      </c>
    </row>
    <row r="33" customFormat="false" ht="15" hidden="false" customHeight="false" outlineLevel="0" collapsed="false">
      <c r="A33" s="16"/>
      <c r="B33" s="17"/>
      <c r="C33" s="18"/>
      <c r="D33" s="18"/>
      <c r="E33" s="17"/>
      <c r="F33" s="19"/>
      <c r="G33" s="20"/>
      <c r="H33" s="23" t="str">
        <f aca="false">IF(OR(F33="",G33=""),"",F33*G33)</f>
        <v/>
      </c>
      <c r="I33" s="19"/>
      <c r="J33" s="18"/>
      <c r="K33" s="24" t="str">
        <f aca="false">IF(F33="","",IF(OR(I33="",I33=0),"Open",IF(I33&lt;F33,"Partial","Received")))</f>
        <v/>
      </c>
      <c r="L33" s="24" t="str">
        <f aca="false">IF(OR(J33="",D33=""),"",IF(J33&lt;=D33,"On time","Late"))</f>
        <v/>
      </c>
    </row>
    <row r="34" customFormat="false" ht="15" hidden="false" customHeight="false" outlineLevel="0" collapsed="false">
      <c r="A34" s="16"/>
      <c r="B34" s="17"/>
      <c r="C34" s="18"/>
      <c r="D34" s="18"/>
      <c r="E34" s="17"/>
      <c r="F34" s="19"/>
      <c r="G34" s="20"/>
      <c r="H34" s="21" t="str">
        <f aca="false">IF(OR(F34="",G34=""),"",F34*G34)</f>
        <v/>
      </c>
      <c r="I34" s="19"/>
      <c r="J34" s="18"/>
      <c r="K34" s="22" t="str">
        <f aca="false">IF(F34="","",IF(OR(I34="",I34=0),"Open",IF(I34&lt;F34,"Partial","Received")))</f>
        <v/>
      </c>
      <c r="L34" s="22" t="str">
        <f aca="false">IF(OR(J34="",D34=""),"",IF(J34&lt;=D34,"On time","Late"))</f>
        <v/>
      </c>
    </row>
    <row r="35" customFormat="false" ht="15" hidden="false" customHeight="false" outlineLevel="0" collapsed="false">
      <c r="A35" s="16"/>
      <c r="B35" s="17"/>
      <c r="C35" s="18"/>
      <c r="D35" s="18"/>
      <c r="E35" s="17"/>
      <c r="F35" s="19"/>
      <c r="G35" s="20"/>
      <c r="H35" s="23" t="str">
        <f aca="false">IF(OR(F35="",G35=""),"",F35*G35)</f>
        <v/>
      </c>
      <c r="I35" s="19"/>
      <c r="J35" s="18"/>
      <c r="K35" s="24" t="str">
        <f aca="false">IF(F35="","",IF(OR(I35="",I35=0),"Open",IF(I35&lt;F35,"Partial","Received")))</f>
        <v/>
      </c>
      <c r="L35" s="24" t="str">
        <f aca="false">IF(OR(J35="",D35=""),"",IF(J35&lt;=D35,"On time","Late"))</f>
        <v/>
      </c>
    </row>
    <row r="36" customFormat="false" ht="15" hidden="false" customHeight="false" outlineLevel="0" collapsed="false">
      <c r="A36" s="16"/>
      <c r="B36" s="17"/>
      <c r="C36" s="18"/>
      <c r="D36" s="18"/>
      <c r="E36" s="17"/>
      <c r="F36" s="19"/>
      <c r="G36" s="20"/>
      <c r="H36" s="21" t="str">
        <f aca="false">IF(OR(F36="",G36=""),"",F36*G36)</f>
        <v/>
      </c>
      <c r="I36" s="19"/>
      <c r="J36" s="18"/>
      <c r="K36" s="22" t="str">
        <f aca="false">IF(F36="","",IF(OR(I36="",I36=0),"Open",IF(I36&lt;F36,"Partial","Received")))</f>
        <v/>
      </c>
      <c r="L36" s="22" t="str">
        <f aca="false">IF(OR(J36="",D36=""),"",IF(J36&lt;=D36,"On time","Late"))</f>
        <v/>
      </c>
    </row>
    <row r="37" customFormat="false" ht="15" hidden="false" customHeight="false" outlineLevel="0" collapsed="false">
      <c r="A37" s="16"/>
      <c r="B37" s="17"/>
      <c r="C37" s="18"/>
      <c r="D37" s="18"/>
      <c r="E37" s="17"/>
      <c r="F37" s="19"/>
      <c r="G37" s="20"/>
      <c r="H37" s="23" t="str">
        <f aca="false">IF(OR(F37="",G37=""),"",F37*G37)</f>
        <v/>
      </c>
      <c r="I37" s="19"/>
      <c r="J37" s="18"/>
      <c r="K37" s="24" t="str">
        <f aca="false">IF(F37="","",IF(OR(I37="",I37=0),"Open",IF(I37&lt;F37,"Partial","Received")))</f>
        <v/>
      </c>
      <c r="L37" s="24" t="str">
        <f aca="false">IF(OR(J37="",D37=""),"",IF(J37&lt;=D37,"On time","Late"))</f>
        <v/>
      </c>
    </row>
    <row r="38" customFormat="false" ht="15" hidden="false" customHeight="false" outlineLevel="0" collapsed="false">
      <c r="A38" s="16"/>
      <c r="B38" s="17"/>
      <c r="C38" s="18"/>
      <c r="D38" s="18"/>
      <c r="E38" s="17"/>
      <c r="F38" s="19"/>
      <c r="G38" s="20"/>
      <c r="H38" s="21" t="str">
        <f aca="false">IF(OR(F38="",G38=""),"",F38*G38)</f>
        <v/>
      </c>
      <c r="I38" s="19"/>
      <c r="J38" s="18"/>
      <c r="K38" s="22" t="str">
        <f aca="false">IF(F38="","",IF(OR(I38="",I38=0),"Open",IF(I38&lt;F38,"Partial","Received")))</f>
        <v/>
      </c>
      <c r="L38" s="22" t="str">
        <f aca="false">IF(OR(J38="",D38=""),"",IF(J38&lt;=D38,"On time","Late"))</f>
        <v/>
      </c>
    </row>
    <row r="39" customFormat="false" ht="15" hidden="false" customHeight="false" outlineLevel="0" collapsed="false">
      <c r="A39" s="16"/>
      <c r="B39" s="17"/>
      <c r="C39" s="18"/>
      <c r="D39" s="18"/>
      <c r="E39" s="17"/>
      <c r="F39" s="19"/>
      <c r="G39" s="20"/>
      <c r="H39" s="23" t="str">
        <f aca="false">IF(OR(F39="",G39=""),"",F39*G39)</f>
        <v/>
      </c>
      <c r="I39" s="19"/>
      <c r="J39" s="18"/>
      <c r="K39" s="24" t="str">
        <f aca="false">IF(F39="","",IF(OR(I39="",I39=0),"Open",IF(I39&lt;F39,"Partial","Received")))</f>
        <v/>
      </c>
      <c r="L39" s="24" t="str">
        <f aca="false">IF(OR(J39="",D39=""),"",IF(J39&lt;=D39,"On time","Late"))</f>
        <v/>
      </c>
    </row>
    <row r="40" customFormat="false" ht="15" hidden="false" customHeight="false" outlineLevel="0" collapsed="false">
      <c r="A40" s="16"/>
      <c r="B40" s="17"/>
      <c r="C40" s="18"/>
      <c r="D40" s="18"/>
      <c r="E40" s="17"/>
      <c r="F40" s="19"/>
      <c r="G40" s="20"/>
      <c r="H40" s="21" t="str">
        <f aca="false">IF(OR(F40="",G40=""),"",F40*G40)</f>
        <v/>
      </c>
      <c r="I40" s="19"/>
      <c r="J40" s="18"/>
      <c r="K40" s="22" t="str">
        <f aca="false">IF(F40="","",IF(OR(I40="",I40=0),"Open",IF(I40&lt;F40,"Partial","Received")))</f>
        <v/>
      </c>
      <c r="L40" s="22" t="str">
        <f aca="false">IF(OR(J40="",D40=""),"",IF(J40&lt;=D40,"On time","Late"))</f>
        <v/>
      </c>
    </row>
    <row r="41" customFormat="false" ht="15" hidden="false" customHeight="false" outlineLevel="0" collapsed="false">
      <c r="A41" s="16"/>
      <c r="B41" s="17"/>
      <c r="C41" s="18"/>
      <c r="D41" s="18"/>
      <c r="E41" s="17"/>
      <c r="F41" s="19"/>
      <c r="G41" s="20"/>
      <c r="H41" s="23" t="str">
        <f aca="false">IF(OR(F41="",G41=""),"",F41*G41)</f>
        <v/>
      </c>
      <c r="I41" s="19"/>
      <c r="J41" s="18"/>
      <c r="K41" s="24" t="str">
        <f aca="false">IF(F41="","",IF(OR(I41="",I41=0),"Open",IF(I41&lt;F41,"Partial","Received")))</f>
        <v/>
      </c>
      <c r="L41" s="24" t="str">
        <f aca="false">IF(OR(J41="",D41=""),"",IF(J41&lt;=D41,"On time","Late"))</f>
        <v/>
      </c>
    </row>
    <row r="42" customFormat="false" ht="15" hidden="false" customHeight="false" outlineLevel="0" collapsed="false">
      <c r="A42" s="16"/>
      <c r="B42" s="17"/>
      <c r="C42" s="18"/>
      <c r="D42" s="18"/>
      <c r="E42" s="17"/>
      <c r="F42" s="19"/>
      <c r="G42" s="20"/>
      <c r="H42" s="21" t="str">
        <f aca="false">IF(OR(F42="",G42=""),"",F42*G42)</f>
        <v/>
      </c>
      <c r="I42" s="19"/>
      <c r="J42" s="18"/>
      <c r="K42" s="22" t="str">
        <f aca="false">IF(F42="","",IF(OR(I42="",I42=0),"Open",IF(I42&lt;F42,"Partial","Received")))</f>
        <v/>
      </c>
      <c r="L42" s="22" t="str">
        <f aca="false">IF(OR(J42="",D42=""),"",IF(J42&lt;=D42,"On time","Late"))</f>
        <v/>
      </c>
    </row>
    <row r="43" customFormat="false" ht="15" hidden="false" customHeight="false" outlineLevel="0" collapsed="false">
      <c r="A43" s="16"/>
      <c r="B43" s="17"/>
      <c r="C43" s="18"/>
      <c r="D43" s="18"/>
      <c r="E43" s="17"/>
      <c r="F43" s="19"/>
      <c r="G43" s="20"/>
      <c r="H43" s="23" t="str">
        <f aca="false">IF(OR(F43="",G43=""),"",F43*G43)</f>
        <v/>
      </c>
      <c r="I43" s="19"/>
      <c r="J43" s="18"/>
      <c r="K43" s="24" t="str">
        <f aca="false">IF(F43="","",IF(OR(I43="",I43=0),"Open",IF(I43&lt;F43,"Partial","Received")))</f>
        <v/>
      </c>
      <c r="L43" s="24" t="str">
        <f aca="false">IF(OR(J43="",D43=""),"",IF(J43&lt;=D43,"On time","Late"))</f>
        <v/>
      </c>
    </row>
  </sheetData>
  <conditionalFormatting sqref="K4:K43">
    <cfRule type="cellIs" priority="2" operator="equal" aboveAverage="0" equalAverage="0" bottom="0" percent="0" rank="0" text="" dxfId="0">
      <formula>"Open"</formula>
    </cfRule>
    <cfRule type="cellIs" priority="3" operator="equal" aboveAverage="0" equalAverage="0" bottom="0" percent="0" rank="0" text="" dxfId="1">
      <formula>"Partial"</formula>
    </cfRule>
    <cfRule type="cellIs" priority="4" operator="equal" aboveAverage="0" equalAverage="0" bottom="0" percent="0" rank="0" text="" dxfId="2">
      <formula>"Received"</formula>
    </cfRule>
  </conditionalFormatting>
  <conditionalFormatting sqref="L4:L43">
    <cfRule type="cellIs" priority="5" operator="equal" aboveAverage="0" equalAverage="0" bottom="0" percent="0" rank="0" text="" dxfId="3">
      <formula>"Late"</formula>
    </cfRule>
    <cfRule type="cellIs" priority="6" operator="equal" aboveAverage="0" equalAverage="0" bottom="0" percent="0" rank="0" text="" dxfId="2">
      <formula>"On time"</formula>
    </cfRule>
  </conditionalFormatting>
  <dataValidations count="1">
    <dataValidation allowBlank="true" errorStyle="stop" operator="between" showDropDown="false" showErrorMessage="false" showInputMessage="false" sqref="B4:B43" type="list">
      <formula1>Suppliers!$A$4:$A$7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E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6"/>
    <col collapsed="false" customWidth="true" hidden="false" outlineLevel="0" max="2" min="2" style="0" width="14"/>
    <col collapsed="false" customWidth="true" hidden="false" outlineLevel="0" max="3" min="3" style="0" width="22"/>
    <col collapsed="false" customWidth="true" hidden="false" outlineLevel="0" max="4" min="4" style="0" width="16"/>
    <col collapsed="false" customWidth="true" hidden="false" outlineLevel="0" max="5" min="5" style="0" width="12"/>
  </cols>
  <sheetData>
    <row r="1" customFormat="false" ht="39.55" hidden="false" customHeight="false" outlineLevel="0" collapsed="false">
      <c r="A1" s="14" t="s">
        <v>63</v>
      </c>
    </row>
    <row r="3" customFormat="false" ht="15" hidden="false" customHeight="false" outlineLevel="0" collapsed="false">
      <c r="A3" s="15" t="s">
        <v>23</v>
      </c>
      <c r="B3" s="15" t="s">
        <v>64</v>
      </c>
      <c r="C3" s="15" t="s">
        <v>65</v>
      </c>
      <c r="D3" s="15" t="s">
        <v>66</v>
      </c>
      <c r="E3" s="15" t="s">
        <v>67</v>
      </c>
    </row>
    <row r="4" customFormat="false" ht="15" hidden="false" customHeight="false" outlineLevel="0" collapsed="false">
      <c r="A4" s="25" t="s">
        <v>26</v>
      </c>
      <c r="B4" s="25" t="s">
        <v>68</v>
      </c>
      <c r="C4" s="25" t="s">
        <v>69</v>
      </c>
      <c r="D4" s="22" t="n">
        <v>7</v>
      </c>
      <c r="E4" s="22" t="n">
        <v>4</v>
      </c>
    </row>
    <row r="5" customFormat="false" ht="15" hidden="false" customHeight="false" outlineLevel="0" collapsed="false">
      <c r="A5" s="26" t="s">
        <v>28</v>
      </c>
      <c r="B5" s="26" t="s">
        <v>70</v>
      </c>
      <c r="C5" s="26" t="s">
        <v>71</v>
      </c>
      <c r="D5" s="24" t="n">
        <v>14</v>
      </c>
      <c r="E5" s="24" t="n">
        <v>5</v>
      </c>
    </row>
    <row r="6" customFormat="false" ht="15" hidden="false" customHeight="false" outlineLevel="0" collapsed="false">
      <c r="A6" s="25" t="s">
        <v>30</v>
      </c>
      <c r="B6" s="25" t="s">
        <v>72</v>
      </c>
      <c r="C6" s="25" t="s">
        <v>73</v>
      </c>
      <c r="D6" s="22" t="n">
        <v>10</v>
      </c>
      <c r="E6" s="22" t="n">
        <v>3</v>
      </c>
    </row>
    <row r="7" customFormat="false" ht="15" hidden="false" customHeight="false" outlineLevel="0" collapsed="false">
      <c r="A7" s="26" t="s">
        <v>31</v>
      </c>
      <c r="B7" s="26" t="s">
        <v>74</v>
      </c>
      <c r="C7" s="26" t="s">
        <v>75</v>
      </c>
      <c r="D7" s="24" t="n">
        <v>21</v>
      </c>
      <c r="E7" s="24" t="n">
        <v>4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A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</cols>
  <sheetData>
    <row r="1" customFormat="false" ht="26.85" hidden="false" customHeight="false" outlineLevel="0" collapsed="false">
      <c r="A1" s="14" t="s">
        <v>76</v>
      </c>
    </row>
    <row r="3" customFormat="false" ht="15" hidden="false" customHeight="false" outlineLevel="0" collapsed="false">
      <c r="A3" s="27" t="s">
        <v>77</v>
      </c>
    </row>
    <row r="4" customFormat="false" ht="15" hidden="false" customHeight="false" outlineLevel="0" collapsed="false">
      <c r="A4" s="0" t="s">
        <v>25</v>
      </c>
    </row>
    <row r="5" customFormat="false" ht="15" hidden="false" customHeight="false" outlineLevel="0" collapsed="false">
      <c r="A5" s="0" t="s">
        <v>27</v>
      </c>
    </row>
    <row r="6" customFormat="false" ht="15" hidden="false" customHeight="false" outlineLevel="0" collapsed="false">
      <c r="A6" s="0" t="s">
        <v>29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2026-06-10T03:07:43Z</dcterms:created>
  <dc:creator>openpyxl</dc:creator>
  <dc:description/>
  <dc:language>en-US</dc:language>
  <cp:lastModifiedBy/>
  <dcterms:modified xsi:type="dcterms:W3CDTF">2026-06-10T03:07:54Z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