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Inventory Data" sheetId="3" state="visible" r:id="rId5"/>
    <sheet name="Class 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<sst xmlns="http://schemas.openxmlformats.org/spreadsheetml/2006/main" count="46" uniqueCount="45">
  <si>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How to Use  —  ABC Analysis</t>
  </si>
  <si>
    <t xml:space="preserve">by ExcelGuru.io  |  ExcelGuru.io  |  Classify inventory by value so you focus on the items that matter most</t>
  </si>
  <si>
    <t xml:space="preserve">1. List your items</t>
  </si>
  <si>
    <t xml:space="preserve">On the Inventory Data sheet, enter each item with its annual usage and unit cost.</t>
  </si>
  <si>
    <t xml:space="preserve">2. Let it rank</t>
  </si>
  <si>
    <t xml:space="preserve">Annual value, its share of the total and the running cumulative share calculate for you.</t>
  </si>
  <si>
    <t xml:space="preserve">3. Read the classes</t>
  </si>
  <si>
    <t xml:space="preserve">Items are graded A, B or C, so you can see your vital few at a glance.</t>
  </si>
  <si>
    <t xml:space="preserve">4. Use the Pareto chart</t>
  </si>
  <si>
    <t xml:space="preserve">The dashboard chart shows how a small share of items drives most of your value.</t>
  </si>
  <si>
    <t xml:space="preserve">ABC Analysis Dashboard</t>
  </si>
  <si>
    <t xml:space="preserve">by ExcelGuru.io   |   Focus your time and cash on the inventory that drives the most value</t>
  </si>
  <si>
    <t xml:space="preserve">TOTAL SKUs</t>
  </si>
  <si>
    <t xml:space="preserve">TOTAL VALUE</t>
  </si>
  <si>
    <t xml:space="preserve">A-CLASS ITEMS</t>
  </si>
  <si>
    <t xml:space="preserve">A-CLASS VALUE %</t>
  </si>
  <si>
    <t xml:space="preserve">B-CLASS ITEMS</t>
  </si>
  <si>
    <t xml:space="preserve">C-CLASS ITEMS</t>
  </si>
  <si>
    <t xml:space="preserve">Inventory Data (sorted by annual value)</t>
  </si>
  <si>
    <t xml:space="preserve">Item</t>
  </si>
  <si>
    <t xml:space="preserve">Annual Usage</t>
  </si>
  <si>
    <t xml:space="preserve">Unit Cost</t>
  </si>
  <si>
    <t xml:space="preserve">Annual Value</t>
  </si>
  <si>
    <t xml:space="preserve">% of Total</t>
  </si>
  <si>
    <t xml:space="preserve">Cumulative %</t>
  </si>
  <si>
    <t xml:space="preserve">Class</t>
  </si>
  <si>
    <t xml:space="preserve">Hydraulic Pump</t>
  </si>
  <si>
    <t xml:space="preserve">Steel Bearing Set</t>
  </si>
  <si>
    <t xml:space="preserve">Control Module</t>
  </si>
  <si>
    <t xml:space="preserve">Drive Belt</t>
  </si>
  <si>
    <t xml:space="preserve">Gear Assembly</t>
  </si>
  <si>
    <t xml:space="preserve">Sensor Unit</t>
  </si>
  <si>
    <t xml:space="preserve">Coupling Flange</t>
  </si>
  <si>
    <t xml:space="preserve">Filter Cartridge</t>
  </si>
  <si>
    <t xml:space="preserve">Valve Kit</t>
  </si>
  <si>
    <t xml:space="preserve">Fastener Pack</t>
  </si>
  <si>
    <t xml:space="preserve">Gasket Set</t>
  </si>
  <si>
    <t xml:space="preserve">Bushing</t>
  </si>
  <si>
    <t xml:space="preserve">O-Ring Pack</t>
  </si>
  <si>
    <t xml:space="preserve">Label Roll</t>
  </si>
  <si>
    <t xml:space="preserve">Value</t>
  </si>
  <si>
    <t xml:space="preserve">Items</t>
  </si>
  <si>
    <t xml:space="preserve">A</t>
  </si>
  <si>
    <t xml:space="preserve">B</t>
  </si>
  <si>
    <t xml:space="preserve">C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</si>
</sst>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\$#,##0"/>
    <numFmt numFmtId="167" formatCode="0.0%"/>
    <numFmt numFmtId="168" formatCode="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6"/>
      <color rgb="FF1A5C35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A5C35"/>
        <bgColor rgb="FF2E7D5B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2E7D5B"/>
      </patternFill>
    </fill>
    <fill>
      <patternFill patternType="solid">
        <fgColor rgb="FF2E7D5B"/>
        <bgColor rgb="FF008080"/>
      </patternFill>
    </fill>
    <fill>
      <patternFill patternType="solid">
        <fgColor rgb="FFFFF8E1"/>
        <bgColor rgb="FFF0FA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D8E8DF"/>
      </left>
      <right style="thin">
        <color rgb="FFD8E8DF"/>
      </right>
      <top style="thin">
        <color rgb="FFD8E8DF"/>
      </top>
      <bottom style="thin">
        <color rgb="FFD8E8D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A5C35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</font>
      <fill>
        <patternFill>
          <bgColor rgb="FFFCE9B8"/>
        </patternFill>
      </fill>
    </dxf>
    <dxf>
      <font>
        <name val="Arial"/>
        <charset val="1"/>
        <family val="0"/>
        <b val="1"/>
        <color rgb="FF9C1B1B"/>
      </font>
      <fill>
        <patternFill>
          <bgColor rgb="FFF8CB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78787"/>
      <rgbColor rgb="FF9999FF"/>
      <rgbColor rgb="FF993366"/>
      <rgbColor rgb="FFFFF8E1"/>
      <rgbColor rgb="FFF0FA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8DF"/>
      <rgbColor rgb="FFC9EFD6"/>
      <rgbColor rgb="FFFCE9B8"/>
      <rgbColor rgb="FF8EDCAE"/>
      <rgbColor rgb="FFFF99CC"/>
      <rgbColor rgb="FFC9DECF"/>
      <rgbColor rgb="FFF8CBCB"/>
      <rgbColor rgb="FF3366FF"/>
      <rgbColor rgb="FF3AB86A"/>
      <rgbColor rgb="FF99CC00"/>
      <rgbColor rgb="FFFFCC00"/>
      <rgbColor rgb="FFFF9900"/>
      <rgbColor rgb="FFFF6600"/>
      <rgbColor rgb="FF4F81BD"/>
      <rgbColor rgb="FF969696"/>
      <rgbColor rgb="FF003366"/>
      <rgbColor rgb="FF2E7D5B"/>
      <rgbColor rgb="FF003300"/>
      <rgbColor rgb="FF333300"/>
      <rgbColor rgb="FF9C1B1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Pareto Analysis — Annual Value by Item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'Inventory Data'!D2</c:f>
              <c:strCache>
                <c:ptCount val="1"/>
                <c:pt idx="0">
                  <c:v>Annual Value</c:v>
                </c:pt>
              </c:strCache>
            </c:strRef>
          </c:tx>
          <c:spPr>
            <a:solidFill>
              <a:srgbClr val="3ab86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Data'!$A$3:$A$16</c:f>
              <c:strCache>
                <c:ptCount val="14"/>
                <c:pt idx="0">
                  <c:v>Hydraulic Pump</c:v>
                </c:pt>
                <c:pt idx="1">
                  <c:v>Steel Bearing Set</c:v>
                </c:pt>
                <c:pt idx="2">
                  <c:v>Control Module</c:v>
                </c:pt>
                <c:pt idx="3">
                  <c:v>Drive Belt</c:v>
                </c:pt>
                <c:pt idx="4">
                  <c:v>Gear Assembly</c:v>
                </c:pt>
                <c:pt idx="5">
                  <c:v>Sensor Unit</c:v>
                </c:pt>
                <c:pt idx="6">
                  <c:v>Coupling Flange</c:v>
                </c:pt>
                <c:pt idx="7">
                  <c:v>Filter Cartridge</c:v>
                </c:pt>
                <c:pt idx="8">
                  <c:v>Valve Kit</c:v>
                </c:pt>
                <c:pt idx="9">
                  <c:v>Fastener Pack</c:v>
                </c:pt>
                <c:pt idx="10">
                  <c:v>Gasket Set</c:v>
                </c:pt>
                <c:pt idx="11">
                  <c:v>Bushing</c:v>
                </c:pt>
                <c:pt idx="12">
                  <c:v>O-Ring Pack</c:v>
                </c:pt>
                <c:pt idx="13">
                  <c:v>Label Roll</c:v>
                </c:pt>
              </c:strCache>
            </c:strRef>
          </c:cat>
          <c:val>
            <c:numRef>
              <c:f>'Inventory Data'!$D$3:$D$16</c:f>
              <c:numCache>
                <c:formatCode>\$#,##0</c:formatCode>
                <c:ptCount val="14"/>
                <c:pt idx="0">
                  <c:v>48000</c:v>
                </c:pt>
                <c:pt idx="1">
                  <c:v>36000</c:v>
                </c:pt>
                <c:pt idx="2">
                  <c:v>30000</c:v>
                </c:pt>
                <c:pt idx="3">
                  <c:v>22000</c:v>
                </c:pt>
                <c:pt idx="4">
                  <c:v>15000</c:v>
                </c:pt>
                <c:pt idx="5">
                  <c:v>12000</c:v>
                </c:pt>
                <c:pt idx="6">
                  <c:v>9000</c:v>
                </c:pt>
                <c:pt idx="7">
                  <c:v>7000</c:v>
                </c:pt>
                <c:pt idx="8">
                  <c:v>5000</c:v>
                </c:pt>
                <c:pt idx="9">
                  <c:v>4000</c:v>
                </c:pt>
                <c:pt idx="10">
                  <c:v>3000</c:v>
                </c:pt>
                <c:pt idx="11">
                  <c:v>2500</c:v>
                </c:pt>
                <c:pt idx="12">
                  <c:v>1500</c:v>
                </c:pt>
                <c:pt idx="13">
                  <c:v>1000</c:v>
                </c:pt>
              </c:numCache>
            </c:numRef>
          </c:val>
        </c:ser>
        <c:gapWidth val="150"/>
        <c:overlap val="0"/>
        <c:axId val="53346483"/>
        <c:axId val="96695506"/>
      </c:barChart>
      <c:lineChart>
        <c:grouping val="standard"/>
        <c:varyColors val="0"/>
        <c:ser>
          <c:idx val="1"/>
          <c:order val="1"/>
          <c:tx>
            <c:strRef>
              <c:f>'Inventory Data'!F2</c:f>
              <c:strCache>
                <c:ptCount val="1"/>
                <c:pt idx="0">
                  <c:v>Cumulative %</c:v>
                </c:pt>
              </c:strCache>
            </c:strRef>
          </c:tx>
          <c:spPr>
            <a:solidFill>
              <a:srgbClr val="1a5c35"/>
            </a:solidFill>
            <a:ln w="28080">
              <a:solidFill>
                <a:srgbClr val="1a5c3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Data'!$A$3:$A$16</c:f>
              <c:strCache>
                <c:ptCount val="14"/>
                <c:pt idx="0">
                  <c:v>Hydraulic Pump</c:v>
                </c:pt>
                <c:pt idx="1">
                  <c:v>Steel Bearing Set</c:v>
                </c:pt>
                <c:pt idx="2">
                  <c:v>Control Module</c:v>
                </c:pt>
                <c:pt idx="3">
                  <c:v>Drive Belt</c:v>
                </c:pt>
                <c:pt idx="4">
                  <c:v>Gear Assembly</c:v>
                </c:pt>
                <c:pt idx="5">
                  <c:v>Sensor Unit</c:v>
                </c:pt>
                <c:pt idx="6">
                  <c:v>Coupling Flange</c:v>
                </c:pt>
                <c:pt idx="7">
                  <c:v>Filter Cartridge</c:v>
                </c:pt>
                <c:pt idx="8">
                  <c:v>Valve Kit</c:v>
                </c:pt>
                <c:pt idx="9">
                  <c:v>Fastener Pack</c:v>
                </c:pt>
                <c:pt idx="10">
                  <c:v>Gasket Set</c:v>
                </c:pt>
                <c:pt idx="11">
                  <c:v>Bushing</c:v>
                </c:pt>
                <c:pt idx="12">
                  <c:v>O-Ring Pack</c:v>
                </c:pt>
                <c:pt idx="13">
                  <c:v>Label Roll</c:v>
                </c:pt>
              </c:strCache>
            </c:strRef>
          </c:cat>
          <c:val>
            <c:numRef>
              <c:f>'Inventory Data'!$F$3:$F$16</c:f>
              <c:numCache>
                <c:formatCode>0.0%</c:formatCode>
                <c:ptCount val="14"/>
                <c:pt idx="0">
                  <c:v>0.244897959183673</c:v>
                </c:pt>
                <c:pt idx="1">
                  <c:v>0.428571428571429</c:v>
                </c:pt>
                <c:pt idx="2">
                  <c:v>0.581632653061225</c:v>
                </c:pt>
                <c:pt idx="3">
                  <c:v>0.693877551020408</c:v>
                </c:pt>
                <c:pt idx="4">
                  <c:v>0.770408163265306</c:v>
                </c:pt>
                <c:pt idx="5">
                  <c:v>0.831632653061225</c:v>
                </c:pt>
                <c:pt idx="6">
                  <c:v>0.877551020408163</c:v>
                </c:pt>
                <c:pt idx="7">
                  <c:v>0.913265306122449</c:v>
                </c:pt>
                <c:pt idx="8">
                  <c:v>0.938775510204082</c:v>
                </c:pt>
                <c:pt idx="9">
                  <c:v>0.959183673469388</c:v>
                </c:pt>
                <c:pt idx="10">
                  <c:v>0.974489795918367</c:v>
                </c:pt>
                <c:pt idx="11">
                  <c:v>0.987244897959184</c:v>
                </c:pt>
                <c:pt idx="12">
                  <c:v>0.994897959183674</c:v>
                </c:pt>
                <c:pt idx="13">
                  <c:v>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68868741"/>
        <c:axId val="35366981"/>
      </c:lineChart>
      <c:catAx>
        <c:axId val="533464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6695506"/>
        <c:crosses val="autoZero"/>
        <c:auto val="1"/>
        <c:lblAlgn val="ctr"/>
        <c:lblOffset val="100"/>
        <c:noMultiLvlLbl val="0"/>
      </c:catAx>
      <c:valAx>
        <c:axId val="9669550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Annual Value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3346483"/>
        <c:crosses val="autoZero"/>
        <c:crossBetween val="between"/>
      </c:valAx>
      <c:catAx>
        <c:axId val="68868741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5366981"/>
        <c:crosses val="autoZero"/>
        <c:auto val="1"/>
        <c:lblAlgn val="ctr"/>
        <c:lblOffset val="100"/>
        <c:noMultiLvlLbl val="0"/>
      </c:catAx>
      <c:valAx>
        <c:axId val="35366981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Cumulative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8868741"/>
        <c:crosses val="max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Value Share by Class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'Class Summary'!B1</c:f>
              <c:strCache>
                <c:ptCount val="1"/>
                <c:pt idx="0">
                  <c:v>Value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a5c35"/>
              </a:solidFill>
              <a:ln w="0">
                <a:noFill/>
              </a:ln>
            </c:spPr>
          </c:dPt>
          <c:dPt>
            <c:idx val="1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edcae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'Class Summary'!$A$2:$A$4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'Class Summary'!$B$2:$B$4</c:f>
              <c:numCache>
                <c:formatCode>General</c:formatCode>
                <c:ptCount val="3"/>
                <c:pt idx="0">
                  <c:v>151000</c:v>
                </c:pt>
                <c:pt idx="1">
                  <c:v>33000</c:v>
                </c:pt>
                <c:pt idx="2">
                  <c:v>12000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8</xdr:col>
      <xdr:colOff>21240</xdr:colOff>
      <xdr:row>28</xdr:row>
      <xdr:rowOff>26640</xdr:rowOff>
    </xdr:to>
    <xdr:graphicFrame>
      <xdr:nvGraphicFramePr>
        <xdr:cNvPr id="0" name="Chart 1"/>
        <xdr:cNvGraphicFramePr/>
      </xdr:nvGraphicFramePr>
      <xdr:xfrm>
        <a:off x="0" y="2190600"/>
        <a:ext cx="6335640" cy="345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10</xdr:row>
      <xdr:rowOff>0</xdr:rowOff>
    </xdr:from>
    <xdr:to>
      <xdr:col>12</xdr:col>
      <xdr:colOff>82440</xdr:colOff>
      <xdr:row>26</xdr:row>
      <xdr:rowOff>119520</xdr:rowOff>
    </xdr:to>
    <xdr:graphicFrame>
      <xdr:nvGraphicFramePr>
        <xdr:cNvPr id="1" name="Chart 2"/>
        <xdr:cNvGraphicFramePr/>
      </xdr:nvGraphicFramePr>
      <xdr:xfrm>
        <a:off x="6314400" y="2190600"/>
        <a:ext cx="3239640" cy="3167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4" min="1" style="0" width="11.2"/>
  </cols>
  <sheetData>
    <row r="1" customFormat="false" ht="19.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9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8" hidden="false" customHeight="true" outlineLevel="0" collapsed="false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7" customFormat="false" ht="18" hidden="false" customHeight="true" outlineLevel="0" collapsed="false">
      <c r="A7" s="7" t="s">
        <v>12</v>
      </c>
      <c r="B7" s="7"/>
      <c r="C7" s="8" t="s">
        <v>13</v>
      </c>
      <c r="D7" s="8"/>
      <c r="E7" s="9" t="s">
        <v>14</v>
      </c>
      <c r="F7" s="9"/>
      <c r="G7" s="7" t="s">
        <v>15</v>
      </c>
      <c r="H7" s="7"/>
      <c r="I7" s="8" t="s">
        <v>16</v>
      </c>
      <c r="J7" s="8"/>
      <c r="K7" s="9" t="s">
        <v>17</v>
      </c>
      <c r="L7" s="9"/>
    </row>
    <row r="8" customFormat="false" ht="21.75" hidden="false" customHeight="true" outlineLevel="0" collapsed="false">
      <c r="A8" s="10" t="n">
        <f aca="false">COUNTA('Inventory Data'!$A$3:$A$16)</f>
        <v>14</v>
      </c>
      <c r="B8" s="10"/>
      <c r="C8" s="11" t="n">
        <f aca="false">SUM('Inventory Data'!$D$3:$D$16)</f>
        <v>196000</v>
      </c>
      <c r="D8" s="11"/>
      <c r="E8" s="10" t="n">
        <f aca="false">COUNTIF('Inventory Data'!$G$3:$G$16,"A")</f>
        <v>5</v>
      </c>
      <c r="F8" s="10"/>
      <c r="G8" s="12" t="n">
        <f aca="false">SUMIF('Inventory Data'!$G$3:$G$16,"A",'Inventory Data'!$D$3:$D$16)/SUM('Inventory Data'!$D$3:$D$16)</f>
        <v>0.770408163265306</v>
      </c>
      <c r="H8" s="12"/>
      <c r="I8" s="10" t="n">
        <f aca="false">COUNTIF('Inventory Data'!$G$3:$G$16,"B")</f>
        <v>4</v>
      </c>
      <c r="J8" s="10"/>
      <c r="K8" s="10" t="n">
        <f aca="false">COUNTIF('Inventory Data'!$G$3:$G$16,"C")</f>
        <v>5</v>
      </c>
      <c r="L8" s="10"/>
    </row>
    <row r="9" customFormat="false" ht="15.75" hidden="false" customHeight="true" outlineLevel="0" collapsed="false">
      <c r="A9" s="10"/>
      <c r="B9" s="10"/>
      <c r="C9" s="11"/>
      <c r="D9" s="11"/>
      <c r="E9" s="10"/>
      <c r="F9" s="10"/>
      <c r="G9" s="12"/>
      <c r="H9" s="12"/>
      <c r="I9" s="10"/>
      <c r="J9" s="10"/>
      <c r="K9" s="10"/>
      <c r="L9" s="10"/>
    </row>
  </sheetData>
  <mergeCells count="14">
    <mergeCell ref="A1:N2"/>
    <mergeCell ref="A3:N3"/>
    <mergeCell ref="A7:B7"/>
    <mergeCell ref="C7:D7"/>
    <mergeCell ref="E7:F7"/>
    <mergeCell ref="G7:H7"/>
    <mergeCell ref="I7:J7"/>
    <mergeCell ref="K7:L7"/>
    <mergeCell ref="A8:B9"/>
    <mergeCell ref="C8:D9"/>
    <mergeCell ref="E8:F9"/>
    <mergeCell ref="G8:H9"/>
    <mergeCell ref="I8:J9"/>
    <mergeCell ref="K8:L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3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5" min="5" style="0" width="11"/>
    <col collapsed="false" customWidth="true" hidden="false" outlineLevel="0" max="6" min="6" style="0" width="13"/>
    <col collapsed="false" customWidth="true" hidden="false" outlineLevel="0" max="7" min="7" style="0" width="8"/>
  </cols>
  <sheetData>
    <row r="1" customFormat="false" ht="25.5" hidden="false" customHeight="true" outlineLevel="0" collapsed="false">
      <c r="A1" s="13" t="s">
        <v>18</v>
      </c>
      <c r="B1" s="13"/>
      <c r="C1" s="13"/>
      <c r="D1" s="13"/>
      <c r="E1" s="13"/>
      <c r="F1" s="13"/>
      <c r="G1" s="13"/>
    </row>
    <row r="2" customFormat="false" ht="15" hidden="false" customHeight="false" outlineLevel="0" collapsed="false">
      <c r="A2" s="14" t="s">
        <v>19</v>
      </c>
      <c r="B2" s="14" t="s">
        <v>20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25</v>
      </c>
    </row>
    <row r="3" customFormat="false" ht="15" hidden="false" customHeight="false" outlineLevel="0" collapsed="false">
      <c r="A3" s="15" t="s">
        <v>26</v>
      </c>
      <c r="B3" s="16" t="n">
        <v>1200</v>
      </c>
      <c r="C3" s="17" t="n">
        <v>40</v>
      </c>
      <c r="D3" s="18" t="n">
        <f aca="false">B3*C3</f>
        <v>48000</v>
      </c>
      <c r="E3" s="19" t="n">
        <f aca="false">D3/SUM($D$3:$D$16)</f>
        <v>0.244897959183673</v>
      </c>
      <c r="F3" s="19" t="n">
        <f aca="false">SUM($D$3:D3)/SUM($D$3:$D$16)</f>
        <v>0.244897959183673</v>
      </c>
      <c r="G3" s="20" t="str">
        <f aca="false">IF(F3&lt;=0.8,"A",IF(F3&lt;=0.95,"B","C"))</f>
        <v>A</v>
      </c>
    </row>
    <row r="4" customFormat="false" ht="15" hidden="false" customHeight="false" outlineLevel="0" collapsed="false">
      <c r="A4" s="15" t="s">
        <v>27</v>
      </c>
      <c r="B4" s="16" t="n">
        <v>1800</v>
      </c>
      <c r="C4" s="17" t="n">
        <v>20</v>
      </c>
      <c r="D4" s="18" t="n">
        <f aca="false">B4*C4</f>
        <v>36000</v>
      </c>
      <c r="E4" s="19" t="n">
        <f aca="false">D4/SUM($D$3:$D$16)</f>
        <v>0.183673469387755</v>
      </c>
      <c r="F4" s="19" t="n">
        <f aca="false">SUM($D$3:D4)/SUM($D$3:$D$16)</f>
        <v>0.428571428571429</v>
      </c>
      <c r="G4" s="20" t="str">
        <f aca="false">IF(F4&lt;=0.8,"A",IF(F4&lt;=0.95,"B","C"))</f>
        <v>A</v>
      </c>
    </row>
    <row r="5" customFormat="false" ht="15" hidden="false" customHeight="false" outlineLevel="0" collapsed="false">
      <c r="A5" s="15" t="s">
        <v>28</v>
      </c>
      <c r="B5" s="16" t="n">
        <v>1000</v>
      </c>
      <c r="C5" s="17" t="n">
        <v>30</v>
      </c>
      <c r="D5" s="18" t="n">
        <f aca="false">B5*C5</f>
        <v>30000</v>
      </c>
      <c r="E5" s="19" t="n">
        <f aca="false">D5/SUM($D$3:$D$16)</f>
        <v>0.153061224489796</v>
      </c>
      <c r="F5" s="19" t="n">
        <f aca="false">SUM($D$3:D5)/SUM($D$3:$D$16)</f>
        <v>0.581632653061225</v>
      </c>
      <c r="G5" s="20" t="str">
        <f aca="false">IF(F5&lt;=0.8,"A",IF(F5&lt;=0.95,"B","C"))</f>
        <v>A</v>
      </c>
    </row>
    <row r="6" customFormat="false" ht="15" hidden="false" customHeight="false" outlineLevel="0" collapsed="false">
      <c r="A6" s="15" t="s">
        <v>29</v>
      </c>
      <c r="B6" s="16" t="n">
        <v>1100</v>
      </c>
      <c r="C6" s="17" t="n">
        <v>20</v>
      </c>
      <c r="D6" s="18" t="n">
        <f aca="false">B6*C6</f>
        <v>22000</v>
      </c>
      <c r="E6" s="19" t="n">
        <f aca="false">D6/SUM($D$3:$D$16)</f>
        <v>0.112244897959184</v>
      </c>
      <c r="F6" s="19" t="n">
        <f aca="false">SUM($D$3:D6)/SUM($D$3:$D$16)</f>
        <v>0.693877551020408</v>
      </c>
      <c r="G6" s="20" t="str">
        <f aca="false">IF(F6&lt;=0.8,"A",IF(F6&lt;=0.95,"B","C"))</f>
        <v>A</v>
      </c>
    </row>
    <row r="7" customFormat="false" ht="15" hidden="false" customHeight="false" outlineLevel="0" collapsed="false">
      <c r="A7" s="15" t="s">
        <v>30</v>
      </c>
      <c r="B7" s="16" t="n">
        <v>600</v>
      </c>
      <c r="C7" s="17" t="n">
        <v>25</v>
      </c>
      <c r="D7" s="18" t="n">
        <f aca="false">B7*C7</f>
        <v>15000</v>
      </c>
      <c r="E7" s="19" t="n">
        <f aca="false">D7/SUM($D$3:$D$16)</f>
        <v>0.076530612244898</v>
      </c>
      <c r="F7" s="19" t="n">
        <f aca="false">SUM($D$3:D7)/SUM($D$3:$D$16)</f>
        <v>0.770408163265306</v>
      </c>
      <c r="G7" s="20" t="str">
        <f aca="false">IF(F7&lt;=0.8,"A",IF(F7&lt;=0.95,"B","C"))</f>
        <v>A</v>
      </c>
    </row>
    <row r="8" customFormat="false" ht="15" hidden="false" customHeight="false" outlineLevel="0" collapsed="false">
      <c r="A8" s="15" t="s">
        <v>31</v>
      </c>
      <c r="B8" s="16" t="n">
        <v>800</v>
      </c>
      <c r="C8" s="17" t="n">
        <v>15</v>
      </c>
      <c r="D8" s="18" t="n">
        <f aca="false">B8*C8</f>
        <v>12000</v>
      </c>
      <c r="E8" s="19" t="n">
        <f aca="false">D8/SUM($D$3:$D$16)</f>
        <v>0.0612244897959184</v>
      </c>
      <c r="F8" s="19" t="n">
        <f aca="false">SUM($D$3:D8)/SUM($D$3:$D$16)</f>
        <v>0.831632653061225</v>
      </c>
      <c r="G8" s="20" t="str">
        <f aca="false">IF(F8&lt;=0.8,"A",IF(F8&lt;=0.95,"B","C"))</f>
        <v>B</v>
      </c>
    </row>
    <row r="9" customFormat="false" ht="15" hidden="false" customHeight="false" outlineLevel="0" collapsed="false">
      <c r="A9" s="15" t="s">
        <v>32</v>
      </c>
      <c r="B9" s="16" t="n">
        <v>900</v>
      </c>
      <c r="C9" s="17" t="n">
        <v>10</v>
      </c>
      <c r="D9" s="18" t="n">
        <f aca="false">B9*C9</f>
        <v>9000</v>
      </c>
      <c r="E9" s="19" t="n">
        <f aca="false">D9/SUM($D$3:$D$16)</f>
        <v>0.0459183673469388</v>
      </c>
      <c r="F9" s="19" t="n">
        <f aca="false">SUM($D$3:D9)/SUM($D$3:$D$16)</f>
        <v>0.877551020408163</v>
      </c>
      <c r="G9" s="20" t="str">
        <f aca="false">IF(F9&lt;=0.8,"A",IF(F9&lt;=0.95,"B","C"))</f>
        <v>B</v>
      </c>
    </row>
    <row r="10" customFormat="false" ht="15" hidden="false" customHeight="false" outlineLevel="0" collapsed="false">
      <c r="A10" s="15" t="s">
        <v>33</v>
      </c>
      <c r="B10" s="16" t="n">
        <v>700</v>
      </c>
      <c r="C10" s="17" t="n">
        <v>10</v>
      </c>
      <c r="D10" s="18" t="n">
        <f aca="false">B10*C10</f>
        <v>7000</v>
      </c>
      <c r="E10" s="19" t="n">
        <f aca="false">D10/SUM($D$3:$D$16)</f>
        <v>0.0357142857142857</v>
      </c>
      <c r="F10" s="19" t="n">
        <f aca="false">SUM($D$3:D10)/SUM($D$3:$D$16)</f>
        <v>0.913265306122449</v>
      </c>
      <c r="G10" s="20" t="str">
        <f aca="false">IF(F10&lt;=0.8,"A",IF(F10&lt;=0.95,"B","C"))</f>
        <v>B</v>
      </c>
    </row>
    <row r="11" customFormat="false" ht="15" hidden="false" customHeight="false" outlineLevel="0" collapsed="false">
      <c r="A11" s="15" t="s">
        <v>34</v>
      </c>
      <c r="B11" s="16" t="n">
        <v>500</v>
      </c>
      <c r="C11" s="17" t="n">
        <v>10</v>
      </c>
      <c r="D11" s="18" t="n">
        <f aca="false">B11*C11</f>
        <v>5000</v>
      </c>
      <c r="E11" s="19" t="n">
        <f aca="false">D11/SUM($D$3:$D$16)</f>
        <v>0.0255102040816327</v>
      </c>
      <c r="F11" s="19" t="n">
        <f aca="false">SUM($D$3:D11)/SUM($D$3:$D$16)</f>
        <v>0.938775510204082</v>
      </c>
      <c r="G11" s="20" t="str">
        <f aca="false">IF(F11&lt;=0.8,"A",IF(F11&lt;=0.95,"B","C"))</f>
        <v>B</v>
      </c>
    </row>
    <row r="12" customFormat="false" ht="15" hidden="false" customHeight="false" outlineLevel="0" collapsed="false">
      <c r="A12" s="15" t="s">
        <v>35</v>
      </c>
      <c r="B12" s="16" t="n">
        <v>400</v>
      </c>
      <c r="C12" s="17" t="n">
        <v>10</v>
      </c>
      <c r="D12" s="18" t="n">
        <f aca="false">B12*C12</f>
        <v>4000</v>
      </c>
      <c r="E12" s="19" t="n">
        <f aca="false">D12/SUM($D$3:$D$16)</f>
        <v>0.0204081632653061</v>
      </c>
      <c r="F12" s="19" t="n">
        <f aca="false">SUM($D$3:D12)/SUM($D$3:$D$16)</f>
        <v>0.959183673469388</v>
      </c>
      <c r="G12" s="20" t="str">
        <f aca="false">IF(F12&lt;=0.8,"A",IF(F12&lt;=0.95,"B","C"))</f>
        <v>C</v>
      </c>
    </row>
    <row r="13" customFormat="false" ht="15" hidden="false" customHeight="false" outlineLevel="0" collapsed="false">
      <c r="A13" s="15" t="s">
        <v>36</v>
      </c>
      <c r="B13" s="16" t="n">
        <v>300</v>
      </c>
      <c r="C13" s="17" t="n">
        <v>10</v>
      </c>
      <c r="D13" s="18" t="n">
        <f aca="false">B13*C13</f>
        <v>3000</v>
      </c>
      <c r="E13" s="19" t="n">
        <f aca="false">D13/SUM($D$3:$D$16)</f>
        <v>0.0153061224489796</v>
      </c>
      <c r="F13" s="19" t="n">
        <f aca="false">SUM($D$3:D13)/SUM($D$3:$D$16)</f>
        <v>0.974489795918367</v>
      </c>
      <c r="G13" s="20" t="str">
        <f aca="false">IF(F13&lt;=0.8,"A",IF(F13&lt;=0.95,"B","C"))</f>
        <v>C</v>
      </c>
    </row>
    <row r="14" customFormat="false" ht="15" hidden="false" customHeight="false" outlineLevel="0" collapsed="false">
      <c r="A14" s="15" t="s">
        <v>37</v>
      </c>
      <c r="B14" s="16" t="n">
        <v>250</v>
      </c>
      <c r="C14" s="17" t="n">
        <v>10</v>
      </c>
      <c r="D14" s="18" t="n">
        <f aca="false">B14*C14</f>
        <v>2500</v>
      </c>
      <c r="E14" s="19" t="n">
        <f aca="false">D14/SUM($D$3:$D$16)</f>
        <v>0.0127551020408163</v>
      </c>
      <c r="F14" s="19" t="n">
        <f aca="false">SUM($D$3:D14)/SUM($D$3:$D$16)</f>
        <v>0.987244897959184</v>
      </c>
      <c r="G14" s="20" t="str">
        <f aca="false">IF(F14&lt;=0.8,"A",IF(F14&lt;=0.95,"B","C"))</f>
        <v>C</v>
      </c>
    </row>
    <row r="15" customFormat="false" ht="15" hidden="false" customHeight="false" outlineLevel="0" collapsed="false">
      <c r="A15" s="15" t="s">
        <v>38</v>
      </c>
      <c r="B15" s="16" t="n">
        <v>150</v>
      </c>
      <c r="C15" s="17" t="n">
        <v>10</v>
      </c>
      <c r="D15" s="18" t="n">
        <f aca="false">B15*C15</f>
        <v>1500</v>
      </c>
      <c r="E15" s="19" t="n">
        <f aca="false">D15/SUM($D$3:$D$16)</f>
        <v>0.0076530612244898</v>
      </c>
      <c r="F15" s="19" t="n">
        <f aca="false">SUM($D$3:D15)/SUM($D$3:$D$16)</f>
        <v>0.994897959183674</v>
      </c>
      <c r="G15" s="20" t="str">
        <f aca="false">IF(F15&lt;=0.8,"A",IF(F15&lt;=0.95,"B","C"))</f>
        <v>C</v>
      </c>
    </row>
    <row r="16" customFormat="false" ht="15" hidden="false" customHeight="false" outlineLevel="0" collapsed="false">
      <c r="A16" s="15" t="s">
        <v>39</v>
      </c>
      <c r="B16" s="16" t="n">
        <v>100</v>
      </c>
      <c r="C16" s="17" t="n">
        <v>10</v>
      </c>
      <c r="D16" s="18" t="n">
        <f aca="false">B16*C16</f>
        <v>1000</v>
      </c>
      <c r="E16" s="19" t="n">
        <f aca="false">D16/SUM($D$3:$D$16)</f>
        <v>0.00510204081632653</v>
      </c>
      <c r="F16" s="19" t="n">
        <f aca="false">SUM($D$3:D16)/SUM($D$3:$D$16)</f>
        <v>1</v>
      </c>
      <c r="G16" s="20" t="str">
        <f aca="false">IF(F16&lt;=0.8,"A",IF(F16&lt;=0.95,"B","C"))</f>
        <v>C</v>
      </c>
    </row>
  </sheetData>
  <mergeCells count="1">
    <mergeCell ref="A1:G1"/>
  </mergeCells>
  <conditionalFormatting sqref="G3:G16">
    <cfRule type="cellIs" priority="2" operator="equal" aboveAverage="0" equalAverage="0" bottom="0" percent="0" rank="0" text="" dxfId="0">
      <formula>"A"</formula>
    </cfRule>
    <cfRule type="cellIs" priority="3" operator="equal" aboveAverage="0" equalAverage="0" bottom="0" percent="0" rank="0" text="" dxfId="1">
      <formula>"B"</formula>
    </cfRule>
    <cfRule type="cellIs" priority="4" operator="equal" aboveAverage="0" equalAverage="0" bottom="0" percent="0" rank="0" text="" dxfId="2">
      <formula>"C"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25</v>
      </c>
      <c r="B1" s="0" t="s">
        <v>40</v>
      </c>
      <c r="C1" s="0" t="s">
        <v>41</v>
      </c>
    </row>
    <row r="2" customFormat="false" ht="15" hidden="false" customHeight="false" outlineLevel="0" collapsed="false">
      <c r="A2" s="0" t="s">
        <v>42</v>
      </c>
      <c r="B2" s="0" t="n">
        <f aca="false">SUMIF('Inventory Data'!$G$3:$G$16,"A",'Inventory Data'!$D$3:$D$16)</f>
        <v>151000</v>
      </c>
      <c r="C2" s="0" t="n">
        <f aca="false">COUNTIF('Inventory Data'!$G$3:$G$16,"A")</f>
        <v>5</v>
      </c>
    </row>
    <row r="3" customFormat="false" ht="15" hidden="false" customHeight="false" outlineLevel="0" collapsed="false">
      <c r="A3" s="0" t="s">
        <v>43</v>
      </c>
      <c r="B3" s="0" t="n">
        <f aca="false">SUMIF('Inventory Data'!$G$3:$G$16,"B",'Inventory Data'!$D$3:$D$16)</f>
        <v>33000</v>
      </c>
      <c r="C3" s="0" t="n">
        <f aca="false">COUNTIF('Inventory Data'!$G$3:$G$16,"B")</f>
        <v>4</v>
      </c>
    </row>
    <row r="4" customFormat="false" ht="15" hidden="false" customHeight="false" outlineLevel="0" collapsed="false">
      <c r="A4" s="0" t="s">
        <v>44</v>
      </c>
      <c r="B4" s="0" t="n">
        <f aca="false">SUMIF('Inventory Data'!$G$3:$G$16,"C",'Inventory Data'!$D$3:$D$16)</f>
        <v>12000</v>
      </c>
      <c r="C4" s="0" t="n">
        <f aca="false">COUNTIF('Inventory Data'!$G$3:$G$16,"C")</f>
        <v>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2026-08-12T02:22:01Z</dcterms:created>
  <dc:creator>openpyxl</dc:creator>
  <dc:description/>
  <dc:language>en-US</dc:language>
  <cp:lastModifiedBy/>
  <dcterms:modified xsi:type="dcterms:W3CDTF">2026-08-12T02:22:05Z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