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Applicant Tracker" sheetId="3" state="visible" r:id="rId5"/>
    <sheet name="Job Openings" sheetId="4" state="visible" r:id="rId6"/>
    <sheet name="Lists" sheetId="5" state="visible" r:id="rId7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<sst xmlns="http://schemas.openxmlformats.org/spreadsheetml/2006/main" count="249" uniqueCount="123">
  <si>
    <t xml:space="preserve">How to Use  —  Applicant Tracking Template</t>
  </si>
  <si>
    <t xml:space="preserve">by ExcelGuru.io  |  One organised place to track every candidate from application to hire.</t>
  </si>
  <si>
    <t xml:space="preserve">What this template does</t>
  </si>
  <si>
    <t xml:space="preserve">Track every applicant through your hiring funnel, measure where candidates come from, and see live metrics like time-to-hire and offer-to-hire rate — without expensive recruiting software.</t>
  </si>
  <si>
    <t xml:space="preserve">Sheet 1 — Job Openings</t>
  </si>
  <si>
    <t xml:space="preserve">List the roles you are recruiting for: Req ID, role title, department, location, number of openings and the hiring manager. The role titles here feed the dropdown on the tracker.</t>
  </si>
  <si>
    <t xml:space="preserve">Sheet 2 — Applicant Tracker</t>
  </si>
  <si>
    <t xml:space="preserve">Add one row per candidate. Type into the amber columns: ID, name, role (dropdown), source, date applied, current stage, last updated, status, rating and recruiter. Days in Pipeline calculates itself.</t>
  </si>
  <si>
    <t xml:space="preserve">Sheet 3 — Dashboard</t>
  </si>
  <si>
    <t xml:space="preserve">See totals at a glance — applicants, active candidates, hires, offer-to-hire rate, average time-to-hire and average rating — plus a hiring-funnel chart and a source-effectiveness chart.</t>
  </si>
  <si>
    <t xml:space="preserve">Colour &amp; status guide</t>
  </si>
  <si>
    <t xml:space="preserve">Amber cells are for you to type in; white cells are formulas. On the tracker, Status colours in automatically: green = Hired, blue = Active, red = Rejected.</t>
  </si>
  <si>
    <t xml:space="preserve">Tips</t>
  </si>
  <si>
    <t xml:space="preserve">Update Current Stage and Last Updated every time a candidate moves forward. Mark Status as Hired, Rejected or Withdrawn to close a candidate — that freezes their Days in Pipeline and feeds the time-to-hire metric.</t>
  </si>
  <si>
    <t xml:space="preserve">APPLICANT TRACKING  —  DASHBOARD</t>
  </si>
  <si>
    <t xml:space="preserve">Total Applicants</t>
  </si>
  <si>
    <t xml:space="preserve">Active Candidates</t>
  </si>
  <si>
    <t xml:space="preserve">Hired</t>
  </si>
  <si>
    <t xml:space="preserve">Offer-to-Hire Rate</t>
  </si>
  <si>
    <t xml:space="preserve">Avg Time to Hire (days)</t>
  </si>
  <si>
    <t xml:space="preserve">Avg Candidate Rating</t>
  </si>
  <si>
    <t xml:space="preserve">Hiring Funnel (candidates by stage)</t>
  </si>
  <si>
    <t xml:space="preserve">Applicants by Source</t>
  </si>
  <si>
    <t xml:space="preserve">Stage</t>
  </si>
  <si>
    <t xml:space="preserve">Candidates</t>
  </si>
  <si>
    <t xml:space="preserve">Source</t>
  </si>
  <si>
    <t xml:space="preserve">Count</t>
  </si>
  <si>
    <t xml:space="preserve">Applied</t>
  </si>
  <si>
    <t xml:space="preserve">LinkedIn</t>
  </si>
  <si>
    <t xml:space="preserve">Screening</t>
  </si>
  <si>
    <t xml:space="preserve">Indeed</t>
  </si>
  <si>
    <t xml:space="preserve">Interview</t>
  </si>
  <si>
    <t xml:space="preserve">Referral</t>
  </si>
  <si>
    <t xml:space="preserve">Offer</t>
  </si>
  <si>
    <t xml:space="preserve">Company Website</t>
  </si>
  <si>
    <t xml:space="preserve">Agency</t>
  </si>
  <si>
    <t xml:space="preserve">University</t>
  </si>
  <si>
    <t xml:space="preserve">Other</t>
  </si>
  <si>
    <t xml:space="preserve">Applicant Tracker — log every candidate; fill the amber columns</t>
  </si>
  <si>
    <t xml:space="preserve">Applicant ID</t>
  </si>
  <si>
    <t xml:space="preserve">Candidate Name</t>
  </si>
  <si>
    <t xml:space="preserve">Role Applied</t>
  </si>
  <si>
    <t xml:space="preserve">Date Applied</t>
  </si>
  <si>
    <t xml:space="preserve">Current Stage</t>
  </si>
  <si>
    <t xml:space="preserve">Last Updated</t>
  </si>
  <si>
    <t xml:space="preserve">Status</t>
  </si>
  <si>
    <t xml:space="preserve">Days in Pipeline</t>
  </si>
  <si>
    <t xml:space="preserve">Rating (1-5)</t>
  </si>
  <si>
    <t xml:space="preserve">Recruiter</t>
  </si>
  <si>
    <t xml:space="preserve">Notes</t>
  </si>
  <si>
    <t xml:space="preserve">A-001</t>
  </si>
  <si>
    <t xml:space="preserve">Lina Haddad</t>
  </si>
  <si>
    <t xml:space="preserve">Account Executive</t>
  </si>
  <si>
    <t xml:space="preserve">S. Okoro</t>
  </si>
  <si>
    <t xml:space="preserve">A-002</t>
  </si>
  <si>
    <t xml:space="preserve">Omar Saleh</t>
  </si>
  <si>
    <t xml:space="preserve">Software Engineer</t>
  </si>
  <si>
    <t xml:space="preserve">Active</t>
  </si>
  <si>
    <t xml:space="preserve">A. Khan</t>
  </si>
  <si>
    <t xml:space="preserve">A-003</t>
  </si>
  <si>
    <t xml:space="preserve">Priya Nair</t>
  </si>
  <si>
    <t xml:space="preserve">Marketing Specialist</t>
  </si>
  <si>
    <t xml:space="preserve">M. Patel</t>
  </si>
  <si>
    <t xml:space="preserve">A-004</t>
  </si>
  <si>
    <t xml:space="preserve">Daniel Roy</t>
  </si>
  <si>
    <t xml:space="preserve">Rejected</t>
  </si>
  <si>
    <t xml:space="preserve">A-005</t>
  </si>
  <si>
    <t xml:space="preserve">Fatima Noor</t>
  </si>
  <si>
    <t xml:space="preserve">Sales Development Rep</t>
  </si>
  <si>
    <t xml:space="preserve">A-006</t>
  </si>
  <si>
    <t xml:space="preserve">Marcus Lee</t>
  </si>
  <si>
    <t xml:space="preserve">Finance Analyst</t>
  </si>
  <si>
    <t xml:space="preserve">A-007</t>
  </si>
  <si>
    <t xml:space="preserve">Sara Kim</t>
  </si>
  <si>
    <t xml:space="preserve">A-008</t>
  </si>
  <si>
    <t xml:space="preserve">Yusuf Ali</t>
  </si>
  <si>
    <t xml:space="preserve">A-009</t>
  </si>
  <si>
    <t xml:space="preserve">Elena Petrova</t>
  </si>
  <si>
    <t xml:space="preserve">A-010</t>
  </si>
  <si>
    <t xml:space="preserve">Tom Becker</t>
  </si>
  <si>
    <t xml:space="preserve">A-011</t>
  </si>
  <si>
    <t xml:space="preserve">Aisha Bello</t>
  </si>
  <si>
    <t xml:space="preserve">A-012</t>
  </si>
  <si>
    <t xml:space="preserve">Raj Mehta</t>
  </si>
  <si>
    <t xml:space="preserve">Withdrawn</t>
  </si>
  <si>
    <t xml:space="preserve">A-013</t>
  </si>
  <si>
    <t xml:space="preserve">Chloe Dubois</t>
  </si>
  <si>
    <t xml:space="preserve">A-014</t>
  </si>
  <si>
    <t xml:space="preserve">Hassan Tariq</t>
  </si>
  <si>
    <t xml:space="preserve">A-015</t>
  </si>
  <si>
    <t xml:space="preserve">Nina Sorensen</t>
  </si>
  <si>
    <t xml:space="preserve">A-016</t>
  </si>
  <si>
    <t xml:space="preserve">Kofi Mensah</t>
  </si>
  <si>
    <t xml:space="preserve">A-017</t>
  </si>
  <si>
    <t xml:space="preserve">Lucia Romano</t>
  </si>
  <si>
    <t xml:space="preserve">A-018</t>
  </si>
  <si>
    <t xml:space="preserve">Ben Carter</t>
  </si>
  <si>
    <t xml:space="preserve">Job Openings — the roles you are hiring for</t>
  </si>
  <si>
    <t xml:space="preserve">Req ID</t>
  </si>
  <si>
    <t xml:space="preserve">Role Title</t>
  </si>
  <si>
    <t xml:space="preserve">Department</t>
  </si>
  <si>
    <t xml:space="preserve">Location</t>
  </si>
  <si>
    <t xml:space="preserve">Openings</t>
  </si>
  <si>
    <t xml:space="preserve">Req Status</t>
  </si>
  <si>
    <t xml:space="preserve">Hiring Manager</t>
  </si>
  <si>
    <t xml:space="preserve">REQ-201</t>
  </si>
  <si>
    <t xml:space="preserve">Sales</t>
  </si>
  <si>
    <t xml:space="preserve">Dubai</t>
  </si>
  <si>
    <t xml:space="preserve">Open</t>
  </si>
  <si>
    <t xml:space="preserve">REQ-202</t>
  </si>
  <si>
    <t xml:space="preserve">Remote</t>
  </si>
  <si>
    <t xml:space="preserve">REQ-203</t>
  </si>
  <si>
    <t xml:space="preserve">Marketing</t>
  </si>
  <si>
    <t xml:space="preserve">REQ-204</t>
  </si>
  <si>
    <t xml:space="preserve">Engineering</t>
  </si>
  <si>
    <t xml:space="preserve">REQ-205</t>
  </si>
  <si>
    <t xml:space="preserve">Customer Success Mgr</t>
  </si>
  <si>
    <t xml:space="preserve">Customer Success</t>
  </si>
  <si>
    <t xml:space="preserve">On Hold</t>
  </si>
  <si>
    <t xml:space="preserve">REQ-206</t>
  </si>
  <si>
    <t xml:space="preserve">Finance</t>
  </si>
  <si>
    <t xml:space="preserve">Dropdown Lists (edit to fit your hiring process)</t>
  </si>
  <si>
    <t xml:space="preserve">Unassigned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</si>
</sst>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,##0"/>
    <numFmt numFmtId="166" formatCode="0.0%"/>
    <numFmt numFmtId="167" formatCode="0"/>
    <numFmt numFmtId="168" formatCode="0.0"/>
    <numFmt numFmtId="169" formatCode="yyyy\-mm\-dd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222222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1F4E79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5DCB87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b val="1"/>
        <color rgb="FF1A5C35"/>
      </font>
      <fill>
        <patternFill>
          <bgColor rgb="FFC9EFD6"/>
        </patternFill>
      </fill>
    </dxf>
    <dxf>
      <font>
        <b val="1"/>
        <color rgb="FF1F4E79"/>
      </font>
      <fill>
        <patternFill>
          <bgColor rgb="FFDCEEFB"/>
        </patternFill>
      </fill>
    </dxf>
    <dxf>
      <font>
        <b val="1"/>
        <color rgb="FF9C1B1B"/>
      </font>
      <fill>
        <patternFill>
          <bgColor rgb="FFF8CBC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08000"/>
      <rgbColor rgb="FF800080"/>
      <rgbColor rgb="FF008080"/>
      <rgbColor rgb="FFBBBBBB"/>
      <rgbColor rgb="FF878787"/>
      <rgbColor rgb="FF9999FF"/>
      <rgbColor rgb="FF993366"/>
      <rgbColor rgb="FFFFF8E1"/>
      <rgbColor rgb="FFDCEEFB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0FAF3"/>
      <rgbColor rgb="FFC9EFD6"/>
      <rgbColor rgb="FFC9DECF"/>
      <rgbColor rgb="FF8EDCAE"/>
      <rgbColor rgb="FFFF99CC"/>
      <rgbColor rgb="FFCC99FF"/>
      <rgbColor rgb="FFF8CBCB"/>
      <rgbColor rgb="FF3366FF"/>
      <rgbColor rgb="FF5DCB87"/>
      <rgbColor rgb="FF99CC00"/>
      <rgbColor rgb="FFFFCC00"/>
      <rgbColor rgb="FFFF9900"/>
      <rgbColor rgb="FFFF6600"/>
      <rgbColor rgb="FF4F81BD"/>
      <rgbColor rgb="FF969696"/>
      <rgbColor rgb="FF003366"/>
      <rgbColor rgb="FF3AB86A"/>
      <rgbColor rgb="FF003300"/>
      <rgbColor rgb="FF333300"/>
      <rgbColor rgb="FF9C1B1B"/>
      <rgbColor rgb="FF993366"/>
      <rgbColor rgb="FF1F4E7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Hiring Funnel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bar"/>
        <c:grouping val="clustered"/>
        <c:varyColors val="0"/>
        <c:ser>
          <c:idx val="0"/>
          <c:order val="0"/>
          <c:tx>
            <c:strRef>
              <c:f>Dashboard!B11</c:f>
              <c:strCache>
                <c:ptCount val="1"/>
                <c:pt idx="0">
                  <c:v>Candidates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Dashboard!$A$12:$A$16</c:f>
              <c:strCache>
                <c:ptCount val="5"/>
                <c:pt idx="0">
                  <c:v>Applied</c:v>
                </c:pt>
                <c:pt idx="1">
                  <c:v>Screening</c:v>
                </c:pt>
                <c:pt idx="2">
                  <c:v>Interview</c:v>
                </c:pt>
                <c:pt idx="3">
                  <c:v>Offer</c:v>
                </c:pt>
                <c:pt idx="4">
                  <c:v>Hired</c:v>
                </c:pt>
              </c:strCache>
            </c:strRef>
          </c:cat>
          <c:val>
            <c:numRef>
              <c:f>Dashboard!$B$12:$B$16</c:f>
              <c:numCache>
                <c:formatCode>General</c:formatCode>
                <c:ptCount val="5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3</c:v>
                </c:pt>
                <c:pt idx="4">
                  <c:v>3</c:v>
                </c:pt>
              </c:numCache>
            </c:numRef>
          </c:val>
        </c:ser>
        <c:gapWidth val="150"/>
        <c:overlap val="0"/>
        <c:axId val="19450801"/>
        <c:axId val="55857773"/>
      </c:barChart>
      <c:catAx>
        <c:axId val="1945080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55857773"/>
        <c:crosses val="autoZero"/>
        <c:auto val="1"/>
        <c:lblAlgn val="ctr"/>
        <c:lblOffset val="100"/>
        <c:noMultiLvlLbl val="0"/>
      </c:catAx>
      <c:valAx>
        <c:axId val="55857773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19450801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Applicants by Source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Dashboard!E11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Dashboard!$D$12:$D$18</c:f>
              <c:strCache>
                <c:ptCount val="7"/>
                <c:pt idx="0">
                  <c:v>LinkedIn</c:v>
                </c:pt>
                <c:pt idx="1">
                  <c:v>Indeed</c:v>
                </c:pt>
                <c:pt idx="2">
                  <c:v>Referral</c:v>
                </c:pt>
                <c:pt idx="3">
                  <c:v>Company Website</c:v>
                </c:pt>
                <c:pt idx="4">
                  <c:v>Agency</c:v>
                </c:pt>
                <c:pt idx="5">
                  <c:v>University</c:v>
                </c:pt>
                <c:pt idx="6">
                  <c:v>Other</c:v>
                </c:pt>
              </c:strCache>
            </c:strRef>
          </c:cat>
          <c:val>
            <c:numRef>
              <c:f>Dashboard!$E$12:$E$18</c:f>
              <c:numCache>
                <c:formatCode>General</c:formatCode>
                <c:ptCount val="7"/>
                <c:pt idx="0">
                  <c:v>5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2</c:v>
                </c:pt>
                <c:pt idx="5">
                  <c:v>2</c:v>
                </c:pt>
                <c:pt idx="6">
                  <c:v>0</c:v>
                </c:pt>
              </c:numCache>
            </c:numRef>
          </c:val>
        </c:ser>
        <c:gapWidth val="150"/>
        <c:overlap val="0"/>
        <c:axId val="53556321"/>
        <c:axId val="42975967"/>
      </c:barChart>
      <c:catAx>
        <c:axId val="5355632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42975967"/>
        <c:crosses val="autoZero"/>
        <c:auto val="1"/>
        <c:lblAlgn val="ctr"/>
        <c:lblOffset val="100"/>
        <c:noMultiLvlLbl val="0"/>
      </c:catAx>
      <c:valAx>
        <c:axId val="42975967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53556321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15</xdr:row>
      <xdr:rowOff>147240</xdr:rowOff>
    </xdr:from>
    <xdr:to>
      <xdr:col>4</xdr:col>
      <xdr:colOff>75240</xdr:colOff>
      <xdr:row>28</xdr:row>
      <xdr:rowOff>10440</xdr:rowOff>
    </xdr:to>
    <xdr:graphicFrame>
      <xdr:nvGraphicFramePr>
        <xdr:cNvPr id="0" name="Chart 1"/>
        <xdr:cNvGraphicFramePr/>
      </xdr:nvGraphicFramePr>
      <xdr:xfrm>
        <a:off x="0" y="4048200"/>
        <a:ext cx="3599640" cy="233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0</xdr:colOff>
      <xdr:row>15</xdr:row>
      <xdr:rowOff>147240</xdr:rowOff>
    </xdr:from>
    <xdr:to>
      <xdr:col>7</xdr:col>
      <xdr:colOff>145800</xdr:colOff>
      <xdr:row>28</xdr:row>
      <xdr:rowOff>10440</xdr:rowOff>
    </xdr:to>
    <xdr:graphicFrame>
      <xdr:nvGraphicFramePr>
        <xdr:cNvPr id="1" name="Chart 2"/>
        <xdr:cNvGraphicFramePr/>
      </xdr:nvGraphicFramePr>
      <xdr:xfrm>
        <a:off x="2396520" y="4048200"/>
        <a:ext cx="3599640" cy="233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20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  <row r="19" customFormat="false" ht="15" hidden="false" customHeight="true" outlineLevel="0" collapsed="false">
      <c r="A19" s="3" t="s">
        <v>12</v>
      </c>
      <c r="B19" s="3"/>
      <c r="C19" s="3"/>
      <c r="D19" s="3"/>
      <c r="E19" s="3"/>
      <c r="F19" s="3"/>
    </row>
    <row r="20" customFormat="false" ht="42" hidden="false" customHeight="true" outlineLevel="0" collapsed="false">
      <c r="A20" s="4" t="s">
        <v>13</v>
      </c>
      <c r="B20" s="4"/>
      <c r="C20" s="4"/>
      <c r="D20" s="4"/>
      <c r="E20" s="4"/>
      <c r="F20" s="4"/>
    </row>
  </sheetData>
  <mergeCells count="14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  <mergeCell ref="A19:F19"/>
    <mergeCell ref="A20:F20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3"/>
    <col collapsed="false" customWidth="true" hidden="false" outlineLevel="0" max="3" min="3" style="0" width="3"/>
    <col collapsed="false" customWidth="true" hidden="false" outlineLevel="0" max="4" min="4" style="0" width="16"/>
    <col collapsed="false" customWidth="true" hidden="false" outlineLevel="0" max="5" min="5" style="0" width="10"/>
    <col collapsed="false" customWidth="true" hidden="false" outlineLevel="0" max="6" min="6" style="0" width="3"/>
    <col collapsed="false" customWidth="true" hidden="false" outlineLevel="0" max="7" min="7" style="0" width="20"/>
    <col collapsed="false" customWidth="true" hidden="false" outlineLevel="0" max="8" min="8" style="0" width="13"/>
  </cols>
  <sheetData>
    <row r="1" customFormat="false" ht="33.75" hidden="false" customHeight="true" outlineLevel="0" collapsed="false">
      <c r="A1" s="5" t="s">
        <v>14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15</v>
      </c>
      <c r="B3" s="6"/>
      <c r="C3" s="6" t="s">
        <v>16</v>
      </c>
      <c r="D3" s="6"/>
      <c r="E3" s="6" t="s">
        <v>17</v>
      </c>
      <c r="F3" s="6"/>
      <c r="G3" s="6" t="s">
        <v>18</v>
      </c>
      <c r="H3" s="6"/>
    </row>
    <row r="4" customFormat="false" ht="30" hidden="false" customHeight="true" outlineLevel="0" collapsed="false">
      <c r="A4" s="7" t="n">
        <f aca="false">COUNTA('Applicant Tracker'!B4:B63)</f>
        <v>18</v>
      </c>
      <c r="B4" s="7"/>
      <c r="C4" s="7" t="n">
        <f aca="false">COUNTIF('Applicant Tracker'!H4:H63,"Active")</f>
        <v>12</v>
      </c>
      <c r="D4" s="7"/>
      <c r="E4" s="7" t="n">
        <f aca="false">COUNTIF('Applicant Tracker'!H4:H63,"Hired")</f>
        <v>3</v>
      </c>
      <c r="F4" s="7"/>
      <c r="G4" s="8" t="n">
        <f aca="false">IF((COUNTIF('Applicant Tracker'!F4:F63,"Offer")+COUNTIF('Applicant Tracker'!H4:H63,"Hired"))=0,0,COUNTIF('Applicant Tracker'!H4:H63,"Hired")/(COUNTIF('Applicant Tracker'!F4:F63,"Offer")+COUNTIF('Applicant Tracker'!H4:H63,"Hired")))</f>
        <v>0.5</v>
      </c>
      <c r="H4" s="8"/>
    </row>
    <row r="6" customFormat="false" ht="23.85" hidden="false" customHeight="true" outlineLevel="0" collapsed="false">
      <c r="A6" s="6" t="s">
        <v>19</v>
      </c>
      <c r="B6" s="6"/>
      <c r="C6" s="6" t="s">
        <v>20</v>
      </c>
      <c r="D6" s="6"/>
    </row>
    <row r="7" customFormat="false" ht="30" hidden="false" customHeight="true" outlineLevel="0" collapsed="false">
      <c r="A7" s="9" t="n">
        <f aca="false">IFERROR(AVERAGEIFS('Applicant Tracker'!I4:I63,'Applicant Tracker'!H4:H63,"Hired"),0)</f>
        <v>29.3333333333333</v>
      </c>
      <c r="B7" s="9"/>
      <c r="C7" s="10" t="n">
        <f aca="false">IFERROR(AVERAGE('Applicant Tracker'!J4:J63),0)</f>
        <v>3.72222222222222</v>
      </c>
      <c r="D7" s="10"/>
    </row>
    <row r="10" customFormat="false" ht="39.55" hidden="false" customHeight="false" outlineLevel="0" collapsed="false">
      <c r="A10" s="11" t="s">
        <v>21</v>
      </c>
      <c r="D10" s="11" t="s">
        <v>22</v>
      </c>
    </row>
    <row r="11" customFormat="false" ht="15" hidden="false" customHeight="false" outlineLevel="0" collapsed="false">
      <c r="A11" s="12" t="s">
        <v>23</v>
      </c>
      <c r="B11" s="12" t="s">
        <v>24</v>
      </c>
      <c r="D11" s="12" t="s">
        <v>25</v>
      </c>
      <c r="E11" s="12" t="s">
        <v>26</v>
      </c>
    </row>
    <row r="12" customFormat="false" ht="15" hidden="false" customHeight="false" outlineLevel="0" collapsed="false">
      <c r="A12" s="13" t="s">
        <v>27</v>
      </c>
      <c r="B12" s="13" t="n">
        <f aca="false">COUNTIF('Applicant Tracker'!F4:F63,"Applied")</f>
        <v>2</v>
      </c>
      <c r="D12" s="13" t="s">
        <v>28</v>
      </c>
      <c r="E12" s="13" t="n">
        <f aca="false">COUNTIF('Applicant Tracker'!D4:D63,"LinkedIn")</f>
        <v>5</v>
      </c>
    </row>
    <row r="13" customFormat="false" ht="15" hidden="false" customHeight="false" outlineLevel="0" collapsed="false">
      <c r="A13" s="13" t="s">
        <v>29</v>
      </c>
      <c r="B13" s="13" t="n">
        <f aca="false">COUNTIF('Applicant Tracker'!F4:F63,"Screening")</f>
        <v>3</v>
      </c>
      <c r="D13" s="13" t="s">
        <v>30</v>
      </c>
      <c r="E13" s="13" t="n">
        <f aca="false">COUNTIF('Applicant Tracker'!D4:D63,"Indeed")</f>
        <v>3</v>
      </c>
    </row>
    <row r="14" customFormat="false" ht="15" hidden="false" customHeight="false" outlineLevel="0" collapsed="false">
      <c r="A14" s="13" t="s">
        <v>31</v>
      </c>
      <c r="B14" s="13" t="n">
        <f aca="false">COUNTIF('Applicant Tracker'!F4:F63,"Interview")</f>
        <v>4</v>
      </c>
      <c r="D14" s="13" t="s">
        <v>32</v>
      </c>
      <c r="E14" s="13" t="n">
        <f aca="false">COUNTIF('Applicant Tracker'!D4:D63,"Referral")</f>
        <v>3</v>
      </c>
    </row>
    <row r="15" customFormat="false" ht="15" hidden="false" customHeight="false" outlineLevel="0" collapsed="false">
      <c r="A15" s="13" t="s">
        <v>33</v>
      </c>
      <c r="B15" s="13" t="n">
        <f aca="false">COUNTIF('Applicant Tracker'!F4:F63,"Offer")</f>
        <v>3</v>
      </c>
      <c r="D15" s="13" t="s">
        <v>34</v>
      </c>
      <c r="E15" s="13" t="n">
        <f aca="false">COUNTIF('Applicant Tracker'!D4:D63,"Company Website")</f>
        <v>3</v>
      </c>
    </row>
    <row r="16" customFormat="false" ht="15" hidden="false" customHeight="false" outlineLevel="0" collapsed="false">
      <c r="A16" s="13" t="s">
        <v>17</v>
      </c>
      <c r="B16" s="13" t="n">
        <f aca="false">COUNTIF('Applicant Tracker'!F4:F63,"Hired")</f>
        <v>3</v>
      </c>
      <c r="D16" s="13" t="s">
        <v>35</v>
      </c>
      <c r="E16" s="13" t="n">
        <f aca="false">COUNTIF('Applicant Tracker'!D4:D63,"Agency")</f>
        <v>2</v>
      </c>
    </row>
    <row r="17" customFormat="false" ht="15" hidden="false" customHeight="false" outlineLevel="0" collapsed="false">
      <c r="D17" s="13" t="s">
        <v>36</v>
      </c>
      <c r="E17" s="13" t="n">
        <f aca="false">COUNTIF('Applicant Tracker'!D4:D63,"University")</f>
        <v>2</v>
      </c>
    </row>
    <row r="18" customFormat="false" ht="15" hidden="false" customHeight="false" outlineLevel="0" collapsed="false">
      <c r="D18" s="13" t="s">
        <v>37</v>
      </c>
      <c r="E18" s="13" t="n">
        <f aca="false">COUNTIF('Applicant Tracker'!D4:D63,"Other")</f>
        <v>0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5DCB87"/>
    <pageSetUpPr fitToPage="false"/>
  </sheetPr>
  <dimension ref="A1:L6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1"/>
    <col collapsed="false" customWidth="true" hidden="false" outlineLevel="0" max="2" min="2" style="0" width="18"/>
    <col collapsed="false" customWidth="true" hidden="false" outlineLevel="0" max="3" min="3" style="0" width="20"/>
    <col collapsed="false" customWidth="true" hidden="false" outlineLevel="0" max="4" min="4" style="0" width="15"/>
    <col collapsed="false" customWidth="true" hidden="false" outlineLevel="0" max="5" min="5" style="0" width="12"/>
    <col collapsed="false" customWidth="true" hidden="false" outlineLevel="0" max="6" min="6" style="0" width="13"/>
    <col collapsed="false" customWidth="true" hidden="false" outlineLevel="0" max="7" min="7" style="0" width="12"/>
    <col collapsed="false" customWidth="true" hidden="false" outlineLevel="0" max="8" min="8" style="0" width="11"/>
    <col collapsed="false" customWidth="true" hidden="false" outlineLevel="0" max="9" min="9" style="0" width="13"/>
    <col collapsed="false" customWidth="true" hidden="false" outlineLevel="0" max="10" min="10" style="0" width="11"/>
    <col collapsed="false" customWidth="true" hidden="false" outlineLevel="0" max="11" min="11" style="0" width="13"/>
    <col collapsed="false" customWidth="true" hidden="false" outlineLevel="0" max="12" min="12" style="0" width="22"/>
    <col collapsed="false" customWidth="true" hidden="false" outlineLevel="0" max="14" min="14" style="0" width="20"/>
  </cols>
  <sheetData>
    <row r="1" customFormat="false" ht="102.95" hidden="false" customHeight="false" outlineLevel="0" collapsed="false">
      <c r="A1" s="14" t="s">
        <v>38</v>
      </c>
    </row>
    <row r="3" customFormat="false" ht="23.85" hidden="false" customHeight="false" outlineLevel="0" collapsed="false">
      <c r="A3" s="15" t="s">
        <v>39</v>
      </c>
      <c r="B3" s="15" t="s">
        <v>40</v>
      </c>
      <c r="C3" s="15" t="s">
        <v>41</v>
      </c>
      <c r="D3" s="15" t="s">
        <v>25</v>
      </c>
      <c r="E3" s="15" t="s">
        <v>42</v>
      </c>
      <c r="F3" s="15" t="s">
        <v>43</v>
      </c>
      <c r="G3" s="15" t="s">
        <v>44</v>
      </c>
      <c r="H3" s="15" t="s">
        <v>45</v>
      </c>
      <c r="I3" s="15" t="s">
        <v>46</v>
      </c>
      <c r="J3" s="15" t="s">
        <v>47</v>
      </c>
      <c r="K3" s="15" t="s">
        <v>48</v>
      </c>
      <c r="L3" s="15" t="s">
        <v>49</v>
      </c>
    </row>
    <row r="4" customFormat="false" ht="15" hidden="false" customHeight="false" outlineLevel="0" collapsed="false">
      <c r="A4" s="16" t="s">
        <v>50</v>
      </c>
      <c r="B4" s="17" t="s">
        <v>51</v>
      </c>
      <c r="C4" s="17" t="s">
        <v>52</v>
      </c>
      <c r="D4" s="16" t="s">
        <v>28</v>
      </c>
      <c r="E4" s="18" t="n">
        <v>45390</v>
      </c>
      <c r="F4" s="16" t="s">
        <v>17</v>
      </c>
      <c r="G4" s="18" t="n">
        <v>45432</v>
      </c>
      <c r="H4" s="16" t="s">
        <v>17</v>
      </c>
      <c r="I4" s="19" t="n">
        <f aca="true">IF(E4="","",IF(H4="Active",TODAY(),IF(G4="",TODAY(),G4))-E4)</f>
        <v>42</v>
      </c>
      <c r="J4" s="16" t="n">
        <v>5</v>
      </c>
      <c r="K4" s="16" t="s">
        <v>53</v>
      </c>
      <c r="L4" s="17"/>
    </row>
    <row r="5" customFormat="false" ht="15" hidden="false" customHeight="false" outlineLevel="0" collapsed="false">
      <c r="A5" s="16" t="s">
        <v>54</v>
      </c>
      <c r="B5" s="17" t="s">
        <v>55</v>
      </c>
      <c r="C5" s="17" t="s">
        <v>56</v>
      </c>
      <c r="D5" s="16" t="s">
        <v>32</v>
      </c>
      <c r="E5" s="18" t="n">
        <v>45394</v>
      </c>
      <c r="F5" s="16" t="s">
        <v>33</v>
      </c>
      <c r="G5" s="18" t="n">
        <v>45440</v>
      </c>
      <c r="H5" s="16" t="s">
        <v>57</v>
      </c>
      <c r="I5" s="19" t="n">
        <f aca="true">IF(E5="","",IF(H5="Active",TODAY(),IF(G5="",TODAY(),G5))-E5)</f>
        <v>789</v>
      </c>
      <c r="J5" s="16" t="n">
        <v>4</v>
      </c>
      <c r="K5" s="16" t="s">
        <v>58</v>
      </c>
      <c r="L5" s="17"/>
    </row>
    <row r="6" customFormat="false" ht="15" hidden="false" customHeight="false" outlineLevel="0" collapsed="false">
      <c r="A6" s="16" t="s">
        <v>59</v>
      </c>
      <c r="B6" s="17" t="s">
        <v>60</v>
      </c>
      <c r="C6" s="17" t="s">
        <v>61</v>
      </c>
      <c r="D6" s="16" t="s">
        <v>30</v>
      </c>
      <c r="E6" s="18" t="n">
        <v>45397</v>
      </c>
      <c r="F6" s="16" t="s">
        <v>31</v>
      </c>
      <c r="G6" s="18" t="n">
        <v>45434</v>
      </c>
      <c r="H6" s="16" t="s">
        <v>57</v>
      </c>
      <c r="I6" s="19" t="n">
        <f aca="true">IF(E6="","",IF(H6="Active",TODAY(),IF(G6="",TODAY(),G6))-E6)</f>
        <v>786</v>
      </c>
      <c r="J6" s="16" t="n">
        <v>4</v>
      </c>
      <c r="K6" s="16" t="s">
        <v>62</v>
      </c>
      <c r="L6" s="17"/>
    </row>
    <row r="7" customFormat="false" ht="15" hidden="false" customHeight="false" outlineLevel="0" collapsed="false">
      <c r="A7" s="16" t="s">
        <v>63</v>
      </c>
      <c r="B7" s="17" t="s">
        <v>64</v>
      </c>
      <c r="C7" s="17" t="s">
        <v>56</v>
      </c>
      <c r="D7" s="16" t="s">
        <v>34</v>
      </c>
      <c r="E7" s="18" t="n">
        <v>45400</v>
      </c>
      <c r="F7" s="16" t="s">
        <v>65</v>
      </c>
      <c r="G7" s="18" t="n">
        <v>45414</v>
      </c>
      <c r="H7" s="16" t="s">
        <v>65</v>
      </c>
      <c r="I7" s="19" t="n">
        <f aca="true">IF(E7="","",IF(H7="Active",TODAY(),IF(G7="",TODAY(),G7))-E7)</f>
        <v>14</v>
      </c>
      <c r="J7" s="16" t="n">
        <v>2</v>
      </c>
      <c r="K7" s="16" t="s">
        <v>58</v>
      </c>
      <c r="L7" s="17"/>
    </row>
    <row r="8" customFormat="false" ht="15" hidden="false" customHeight="false" outlineLevel="0" collapsed="false">
      <c r="A8" s="16" t="s">
        <v>66</v>
      </c>
      <c r="B8" s="17" t="s">
        <v>67</v>
      </c>
      <c r="C8" s="17" t="s">
        <v>68</v>
      </c>
      <c r="D8" s="16" t="s">
        <v>36</v>
      </c>
      <c r="E8" s="18" t="n">
        <v>45402</v>
      </c>
      <c r="F8" s="16" t="s">
        <v>17</v>
      </c>
      <c r="G8" s="18" t="n">
        <v>45427</v>
      </c>
      <c r="H8" s="16" t="s">
        <v>17</v>
      </c>
      <c r="I8" s="19" t="n">
        <f aca="true">IF(E8="","",IF(H8="Active",TODAY(),IF(G8="",TODAY(),G8))-E8)</f>
        <v>25</v>
      </c>
      <c r="J8" s="16" t="n">
        <v>5</v>
      </c>
      <c r="K8" s="16" t="s">
        <v>53</v>
      </c>
      <c r="L8" s="17"/>
    </row>
    <row r="9" customFormat="false" ht="15" hidden="false" customHeight="false" outlineLevel="0" collapsed="false">
      <c r="A9" s="16" t="s">
        <v>69</v>
      </c>
      <c r="B9" s="17" t="s">
        <v>70</v>
      </c>
      <c r="C9" s="17" t="s">
        <v>71</v>
      </c>
      <c r="D9" s="16" t="s">
        <v>35</v>
      </c>
      <c r="E9" s="18" t="n">
        <v>45404</v>
      </c>
      <c r="F9" s="16" t="s">
        <v>29</v>
      </c>
      <c r="G9" s="18" t="n">
        <v>45422</v>
      </c>
      <c r="H9" s="16" t="s">
        <v>57</v>
      </c>
      <c r="I9" s="19" t="n">
        <f aca="true">IF(E9="","",IF(H9="Active",TODAY(),IF(G9="",TODAY(),G9))-E9)</f>
        <v>779</v>
      </c>
      <c r="J9" s="16" t="n">
        <v>3</v>
      </c>
      <c r="K9" s="16" t="s">
        <v>58</v>
      </c>
      <c r="L9" s="17"/>
    </row>
    <row r="10" customFormat="false" ht="15" hidden="false" customHeight="false" outlineLevel="0" collapsed="false">
      <c r="A10" s="16" t="s">
        <v>72</v>
      </c>
      <c r="B10" s="17" t="s">
        <v>73</v>
      </c>
      <c r="C10" s="17" t="s">
        <v>52</v>
      </c>
      <c r="D10" s="16" t="s">
        <v>28</v>
      </c>
      <c r="E10" s="18" t="n">
        <v>45407</v>
      </c>
      <c r="F10" s="16" t="s">
        <v>31</v>
      </c>
      <c r="G10" s="18" t="n">
        <v>45437</v>
      </c>
      <c r="H10" s="16" t="s">
        <v>57</v>
      </c>
      <c r="I10" s="19" t="n">
        <f aca="true">IF(E10="","",IF(H10="Active",TODAY(),IF(G10="",TODAY(),G10))-E10)</f>
        <v>776</v>
      </c>
      <c r="J10" s="16" t="n">
        <v>4</v>
      </c>
      <c r="K10" s="16" t="s">
        <v>53</v>
      </c>
      <c r="L10" s="17"/>
    </row>
    <row r="11" customFormat="false" ht="15" hidden="false" customHeight="false" outlineLevel="0" collapsed="false">
      <c r="A11" s="16" t="s">
        <v>74</v>
      </c>
      <c r="B11" s="17" t="s">
        <v>75</v>
      </c>
      <c r="C11" s="17" t="s">
        <v>56</v>
      </c>
      <c r="D11" s="16" t="s">
        <v>32</v>
      </c>
      <c r="E11" s="18" t="n">
        <v>45410</v>
      </c>
      <c r="F11" s="16" t="s">
        <v>33</v>
      </c>
      <c r="G11" s="18" t="n">
        <v>45442</v>
      </c>
      <c r="H11" s="16" t="s">
        <v>57</v>
      </c>
      <c r="I11" s="19" t="n">
        <f aca="true">IF(E11="","",IF(H11="Active",TODAY(),IF(G11="",TODAY(),G11))-E11)</f>
        <v>773</v>
      </c>
      <c r="J11" s="16" t="n">
        <v>5</v>
      </c>
      <c r="K11" s="16" t="s">
        <v>58</v>
      </c>
      <c r="L11" s="17"/>
    </row>
    <row r="12" customFormat="false" ht="15" hidden="false" customHeight="false" outlineLevel="0" collapsed="false">
      <c r="A12" s="16" t="s">
        <v>76</v>
      </c>
      <c r="B12" s="17" t="s">
        <v>77</v>
      </c>
      <c r="C12" s="17" t="s">
        <v>61</v>
      </c>
      <c r="D12" s="16" t="s">
        <v>28</v>
      </c>
      <c r="E12" s="18" t="n">
        <v>45413</v>
      </c>
      <c r="F12" s="16" t="s">
        <v>29</v>
      </c>
      <c r="G12" s="18" t="n">
        <v>45424</v>
      </c>
      <c r="H12" s="16" t="s">
        <v>57</v>
      </c>
      <c r="I12" s="19" t="n">
        <f aca="true">IF(E12="","",IF(H12="Active",TODAY(),IF(G12="",TODAY(),G12))-E12)</f>
        <v>770</v>
      </c>
      <c r="J12" s="16" t="n">
        <v>3</v>
      </c>
      <c r="K12" s="16" t="s">
        <v>62</v>
      </c>
      <c r="L12" s="17"/>
    </row>
    <row r="13" customFormat="false" ht="15" hidden="false" customHeight="false" outlineLevel="0" collapsed="false">
      <c r="A13" s="16" t="s">
        <v>78</v>
      </c>
      <c r="B13" s="17" t="s">
        <v>79</v>
      </c>
      <c r="C13" s="17" t="s">
        <v>68</v>
      </c>
      <c r="D13" s="16" t="s">
        <v>30</v>
      </c>
      <c r="E13" s="18" t="n">
        <v>45415</v>
      </c>
      <c r="F13" s="16" t="s">
        <v>27</v>
      </c>
      <c r="G13" s="18" t="n">
        <v>45415</v>
      </c>
      <c r="H13" s="16" t="s">
        <v>57</v>
      </c>
      <c r="I13" s="19" t="n">
        <f aca="true">IF(E13="","",IF(H13="Active",TODAY(),IF(G13="",TODAY(),G13))-E13)</f>
        <v>768</v>
      </c>
      <c r="J13" s="16" t="n">
        <v>3</v>
      </c>
      <c r="K13" s="16" t="s">
        <v>53</v>
      </c>
      <c r="L13" s="17"/>
    </row>
    <row r="14" customFormat="false" ht="15" hidden="false" customHeight="false" outlineLevel="0" collapsed="false">
      <c r="A14" s="16" t="s">
        <v>80</v>
      </c>
      <c r="B14" s="17" t="s">
        <v>81</v>
      </c>
      <c r="C14" s="17" t="s">
        <v>56</v>
      </c>
      <c r="D14" s="16" t="s">
        <v>36</v>
      </c>
      <c r="E14" s="18" t="n">
        <v>45417</v>
      </c>
      <c r="F14" s="16" t="s">
        <v>31</v>
      </c>
      <c r="G14" s="18" t="n">
        <v>45438</v>
      </c>
      <c r="H14" s="16" t="s">
        <v>57</v>
      </c>
      <c r="I14" s="19" t="n">
        <f aca="true">IF(E14="","",IF(H14="Active",TODAY(),IF(G14="",TODAY(),G14))-E14)</f>
        <v>766</v>
      </c>
      <c r="J14" s="16" t="n">
        <v>4</v>
      </c>
      <c r="K14" s="16" t="s">
        <v>58</v>
      </c>
      <c r="L14" s="17"/>
    </row>
    <row r="15" customFormat="false" ht="15" hidden="false" customHeight="false" outlineLevel="0" collapsed="false">
      <c r="A15" s="16" t="s">
        <v>82</v>
      </c>
      <c r="B15" s="17" t="s">
        <v>83</v>
      </c>
      <c r="C15" s="17" t="s">
        <v>71</v>
      </c>
      <c r="D15" s="16" t="s">
        <v>34</v>
      </c>
      <c r="E15" s="18" t="n">
        <v>45418</v>
      </c>
      <c r="F15" s="16" t="s">
        <v>84</v>
      </c>
      <c r="G15" s="18" t="n">
        <v>45430</v>
      </c>
      <c r="H15" s="16" t="s">
        <v>84</v>
      </c>
      <c r="I15" s="19" t="n">
        <f aca="true">IF(E15="","",IF(H15="Active",TODAY(),IF(G15="",TODAY(),G15))-E15)</f>
        <v>12</v>
      </c>
      <c r="J15" s="16" t="n">
        <v>3</v>
      </c>
      <c r="K15" s="16" t="s">
        <v>58</v>
      </c>
      <c r="L15" s="17"/>
    </row>
    <row r="16" customFormat="false" ht="15" hidden="false" customHeight="false" outlineLevel="0" collapsed="false">
      <c r="A16" s="16" t="s">
        <v>85</v>
      </c>
      <c r="B16" s="17" t="s">
        <v>86</v>
      </c>
      <c r="C16" s="17" t="s">
        <v>52</v>
      </c>
      <c r="D16" s="16" t="s">
        <v>32</v>
      </c>
      <c r="E16" s="18" t="n">
        <v>45420</v>
      </c>
      <c r="F16" s="16" t="s">
        <v>17</v>
      </c>
      <c r="G16" s="18" t="n">
        <v>45441</v>
      </c>
      <c r="H16" s="16" t="s">
        <v>17</v>
      </c>
      <c r="I16" s="19" t="n">
        <f aca="true">IF(E16="","",IF(H16="Active",TODAY(),IF(G16="",TODAY(),G16))-E16)</f>
        <v>21</v>
      </c>
      <c r="J16" s="16" t="n">
        <v>5</v>
      </c>
      <c r="K16" s="16" t="s">
        <v>53</v>
      </c>
      <c r="L16" s="17"/>
    </row>
    <row r="17" customFormat="false" ht="15" hidden="false" customHeight="false" outlineLevel="0" collapsed="false">
      <c r="A17" s="16" t="s">
        <v>87</v>
      </c>
      <c r="B17" s="17" t="s">
        <v>88</v>
      </c>
      <c r="C17" s="17" t="s">
        <v>68</v>
      </c>
      <c r="D17" s="16" t="s">
        <v>28</v>
      </c>
      <c r="E17" s="18" t="n">
        <v>45422</v>
      </c>
      <c r="F17" s="16" t="s">
        <v>65</v>
      </c>
      <c r="G17" s="18" t="n">
        <v>45429</v>
      </c>
      <c r="H17" s="16" t="s">
        <v>65</v>
      </c>
      <c r="I17" s="19" t="n">
        <f aca="true">IF(E17="","",IF(H17="Active",TODAY(),IF(G17="",TODAY(),G17))-E17)</f>
        <v>7</v>
      </c>
      <c r="J17" s="16" t="n">
        <v>2</v>
      </c>
      <c r="K17" s="16" t="s">
        <v>53</v>
      </c>
      <c r="L17" s="17"/>
    </row>
    <row r="18" customFormat="false" ht="15" hidden="false" customHeight="false" outlineLevel="0" collapsed="false">
      <c r="A18" s="16" t="s">
        <v>89</v>
      </c>
      <c r="B18" s="17" t="s">
        <v>90</v>
      </c>
      <c r="C18" s="17" t="s">
        <v>61</v>
      </c>
      <c r="D18" s="16" t="s">
        <v>35</v>
      </c>
      <c r="E18" s="18" t="n">
        <v>45424</v>
      </c>
      <c r="F18" s="16" t="s">
        <v>27</v>
      </c>
      <c r="G18" s="18" t="n">
        <v>45424</v>
      </c>
      <c r="H18" s="16" t="s">
        <v>57</v>
      </c>
      <c r="I18" s="19" t="n">
        <f aca="true">IF(E18="","",IF(H18="Active",TODAY(),IF(G18="",TODAY(),G18))-E18)</f>
        <v>759</v>
      </c>
      <c r="J18" s="16" t="n">
        <v>3</v>
      </c>
      <c r="K18" s="16" t="s">
        <v>62</v>
      </c>
      <c r="L18" s="17"/>
    </row>
    <row r="19" customFormat="false" ht="15" hidden="false" customHeight="false" outlineLevel="0" collapsed="false">
      <c r="A19" s="16" t="s">
        <v>91</v>
      </c>
      <c r="B19" s="17" t="s">
        <v>92</v>
      </c>
      <c r="C19" s="17" t="s">
        <v>56</v>
      </c>
      <c r="D19" s="16" t="s">
        <v>30</v>
      </c>
      <c r="E19" s="18" t="n">
        <v>45426</v>
      </c>
      <c r="F19" s="16" t="s">
        <v>29</v>
      </c>
      <c r="G19" s="18" t="n">
        <v>45433</v>
      </c>
      <c r="H19" s="16" t="s">
        <v>57</v>
      </c>
      <c r="I19" s="19" t="n">
        <f aca="true">IF(E19="","",IF(H19="Active",TODAY(),IF(G19="",TODAY(),G19))-E19)</f>
        <v>757</v>
      </c>
      <c r="J19" s="16" t="n">
        <v>4</v>
      </c>
      <c r="K19" s="16" t="s">
        <v>58</v>
      </c>
      <c r="L19" s="17"/>
    </row>
    <row r="20" customFormat="false" ht="15" hidden="false" customHeight="false" outlineLevel="0" collapsed="false">
      <c r="A20" s="16" t="s">
        <v>93</v>
      </c>
      <c r="B20" s="17" t="s">
        <v>94</v>
      </c>
      <c r="C20" s="17" t="s">
        <v>71</v>
      </c>
      <c r="D20" s="16" t="s">
        <v>28</v>
      </c>
      <c r="E20" s="18" t="n">
        <v>45428</v>
      </c>
      <c r="F20" s="16" t="s">
        <v>31</v>
      </c>
      <c r="G20" s="18" t="n">
        <v>45439</v>
      </c>
      <c r="H20" s="16" t="s">
        <v>57</v>
      </c>
      <c r="I20" s="19" t="n">
        <f aca="true">IF(E20="","",IF(H20="Active",TODAY(),IF(G20="",TODAY(),G20))-E20)</f>
        <v>755</v>
      </c>
      <c r="J20" s="16" t="n">
        <v>4</v>
      </c>
      <c r="K20" s="16" t="s">
        <v>58</v>
      </c>
      <c r="L20" s="17"/>
    </row>
    <row r="21" customFormat="false" ht="15" hidden="false" customHeight="false" outlineLevel="0" collapsed="false">
      <c r="A21" s="16" t="s">
        <v>95</v>
      </c>
      <c r="B21" s="17" t="s">
        <v>96</v>
      </c>
      <c r="C21" s="17" t="s">
        <v>68</v>
      </c>
      <c r="D21" s="16" t="s">
        <v>34</v>
      </c>
      <c r="E21" s="18" t="n">
        <v>45430</v>
      </c>
      <c r="F21" s="16" t="s">
        <v>33</v>
      </c>
      <c r="G21" s="18" t="n">
        <v>45443</v>
      </c>
      <c r="H21" s="16" t="s">
        <v>57</v>
      </c>
      <c r="I21" s="19" t="n">
        <f aca="true">IF(E21="","",IF(H21="Active",TODAY(),IF(G21="",TODAY(),G21))-E21)</f>
        <v>753</v>
      </c>
      <c r="J21" s="16" t="n">
        <v>4</v>
      </c>
      <c r="K21" s="16" t="s">
        <v>53</v>
      </c>
      <c r="L21" s="17"/>
    </row>
    <row r="22" customFormat="false" ht="15" hidden="false" customHeight="false" outlineLevel="0" collapsed="false">
      <c r="A22" s="16"/>
      <c r="B22" s="17"/>
      <c r="C22" s="17"/>
      <c r="D22" s="16"/>
      <c r="E22" s="18"/>
      <c r="F22" s="16"/>
      <c r="G22" s="18"/>
      <c r="H22" s="16"/>
      <c r="I22" s="19" t="str">
        <f aca="true">IF(E22="","",IF(H22="Active",TODAY(),IF(G22="",TODAY(),G22))-E22)</f>
        <v/>
      </c>
      <c r="J22" s="16"/>
      <c r="K22" s="16"/>
      <c r="L22" s="17"/>
    </row>
    <row r="23" customFormat="false" ht="15" hidden="false" customHeight="false" outlineLevel="0" collapsed="false">
      <c r="A23" s="16"/>
      <c r="B23" s="17"/>
      <c r="C23" s="17"/>
      <c r="D23" s="16"/>
      <c r="E23" s="18"/>
      <c r="F23" s="16"/>
      <c r="G23" s="18"/>
      <c r="H23" s="16"/>
      <c r="I23" s="19" t="str">
        <f aca="true">IF(E23="","",IF(H23="Active",TODAY(),IF(G23="",TODAY(),G23))-E23)</f>
        <v/>
      </c>
      <c r="J23" s="16"/>
      <c r="K23" s="16"/>
      <c r="L23" s="17"/>
    </row>
    <row r="24" customFormat="false" ht="15" hidden="false" customHeight="false" outlineLevel="0" collapsed="false">
      <c r="A24" s="16"/>
      <c r="B24" s="17"/>
      <c r="C24" s="17"/>
      <c r="D24" s="16"/>
      <c r="E24" s="18"/>
      <c r="F24" s="16"/>
      <c r="G24" s="18"/>
      <c r="H24" s="16"/>
      <c r="I24" s="19" t="str">
        <f aca="true">IF(E24="","",IF(H24="Active",TODAY(),IF(G24="",TODAY(),G24))-E24)</f>
        <v/>
      </c>
      <c r="J24" s="16"/>
      <c r="K24" s="16"/>
      <c r="L24" s="17"/>
    </row>
    <row r="25" customFormat="false" ht="15" hidden="false" customHeight="false" outlineLevel="0" collapsed="false">
      <c r="A25" s="16"/>
      <c r="B25" s="17"/>
      <c r="C25" s="17"/>
      <c r="D25" s="16"/>
      <c r="E25" s="18"/>
      <c r="F25" s="16"/>
      <c r="G25" s="18"/>
      <c r="H25" s="16"/>
      <c r="I25" s="19" t="str">
        <f aca="true">IF(E25="","",IF(H25="Active",TODAY(),IF(G25="",TODAY(),G25))-E25)</f>
        <v/>
      </c>
      <c r="J25" s="16"/>
      <c r="K25" s="16"/>
      <c r="L25" s="17"/>
    </row>
    <row r="26" customFormat="false" ht="15" hidden="false" customHeight="false" outlineLevel="0" collapsed="false">
      <c r="A26" s="16"/>
      <c r="B26" s="17"/>
      <c r="C26" s="17"/>
      <c r="D26" s="16"/>
      <c r="E26" s="18"/>
      <c r="F26" s="16"/>
      <c r="G26" s="18"/>
      <c r="H26" s="16"/>
      <c r="I26" s="19" t="str">
        <f aca="true">IF(E26="","",IF(H26="Active",TODAY(),IF(G26="",TODAY(),G26))-E26)</f>
        <v/>
      </c>
      <c r="J26" s="16"/>
      <c r="K26" s="16"/>
      <c r="L26" s="17"/>
    </row>
    <row r="27" customFormat="false" ht="15" hidden="false" customHeight="false" outlineLevel="0" collapsed="false">
      <c r="A27" s="16"/>
      <c r="B27" s="17"/>
      <c r="C27" s="17"/>
      <c r="D27" s="16"/>
      <c r="E27" s="18"/>
      <c r="F27" s="16"/>
      <c r="G27" s="18"/>
      <c r="H27" s="16"/>
      <c r="I27" s="19" t="str">
        <f aca="true">IF(E27="","",IF(H27="Active",TODAY(),IF(G27="",TODAY(),G27))-E27)</f>
        <v/>
      </c>
      <c r="J27" s="16"/>
      <c r="K27" s="16"/>
      <c r="L27" s="17"/>
    </row>
    <row r="28" customFormat="false" ht="15" hidden="false" customHeight="false" outlineLevel="0" collapsed="false">
      <c r="A28" s="16"/>
      <c r="B28" s="17"/>
      <c r="C28" s="17"/>
      <c r="D28" s="16"/>
      <c r="E28" s="18"/>
      <c r="F28" s="16"/>
      <c r="G28" s="18"/>
      <c r="H28" s="16"/>
      <c r="I28" s="19" t="str">
        <f aca="true">IF(E28="","",IF(H28="Active",TODAY(),IF(G28="",TODAY(),G28))-E28)</f>
        <v/>
      </c>
      <c r="J28" s="16"/>
      <c r="K28" s="16"/>
      <c r="L28" s="17"/>
    </row>
    <row r="29" customFormat="false" ht="15" hidden="false" customHeight="false" outlineLevel="0" collapsed="false">
      <c r="A29" s="16"/>
      <c r="B29" s="17"/>
      <c r="C29" s="17"/>
      <c r="D29" s="16"/>
      <c r="E29" s="18"/>
      <c r="F29" s="16"/>
      <c r="G29" s="18"/>
      <c r="H29" s="16"/>
      <c r="I29" s="19" t="str">
        <f aca="true">IF(E29="","",IF(H29="Active",TODAY(),IF(G29="",TODAY(),G29))-E29)</f>
        <v/>
      </c>
      <c r="J29" s="16"/>
      <c r="K29" s="16"/>
      <c r="L29" s="17"/>
    </row>
    <row r="30" customFormat="false" ht="15" hidden="false" customHeight="false" outlineLevel="0" collapsed="false">
      <c r="A30" s="16"/>
      <c r="B30" s="17"/>
      <c r="C30" s="17"/>
      <c r="D30" s="16"/>
      <c r="E30" s="18"/>
      <c r="F30" s="16"/>
      <c r="G30" s="18"/>
      <c r="H30" s="16"/>
      <c r="I30" s="19" t="str">
        <f aca="true">IF(E30="","",IF(H30="Active",TODAY(),IF(G30="",TODAY(),G30))-E30)</f>
        <v/>
      </c>
      <c r="J30" s="16"/>
      <c r="K30" s="16"/>
      <c r="L30" s="17"/>
    </row>
    <row r="31" customFormat="false" ht="15" hidden="false" customHeight="false" outlineLevel="0" collapsed="false">
      <c r="A31" s="16"/>
      <c r="B31" s="17"/>
      <c r="C31" s="17"/>
      <c r="D31" s="16"/>
      <c r="E31" s="18"/>
      <c r="F31" s="16"/>
      <c r="G31" s="18"/>
      <c r="H31" s="16"/>
      <c r="I31" s="19" t="str">
        <f aca="true">IF(E31="","",IF(H31="Active",TODAY(),IF(G31="",TODAY(),G31))-E31)</f>
        <v/>
      </c>
      <c r="J31" s="16"/>
      <c r="K31" s="16"/>
      <c r="L31" s="17"/>
    </row>
    <row r="32" customFormat="false" ht="15" hidden="false" customHeight="false" outlineLevel="0" collapsed="false">
      <c r="A32" s="16"/>
      <c r="B32" s="17"/>
      <c r="C32" s="17"/>
      <c r="D32" s="16"/>
      <c r="E32" s="18"/>
      <c r="F32" s="16"/>
      <c r="G32" s="18"/>
      <c r="H32" s="16"/>
      <c r="I32" s="19" t="str">
        <f aca="true">IF(E32="","",IF(H32="Active",TODAY(),IF(G32="",TODAY(),G32))-E32)</f>
        <v/>
      </c>
      <c r="J32" s="16"/>
      <c r="K32" s="16"/>
      <c r="L32" s="17"/>
    </row>
    <row r="33" customFormat="false" ht="15" hidden="false" customHeight="false" outlineLevel="0" collapsed="false">
      <c r="A33" s="16"/>
      <c r="B33" s="17"/>
      <c r="C33" s="17"/>
      <c r="D33" s="16"/>
      <c r="E33" s="18"/>
      <c r="F33" s="16"/>
      <c r="G33" s="18"/>
      <c r="H33" s="16"/>
      <c r="I33" s="19" t="str">
        <f aca="true">IF(E33="","",IF(H33="Active",TODAY(),IF(G33="",TODAY(),G33))-E33)</f>
        <v/>
      </c>
      <c r="J33" s="16"/>
      <c r="K33" s="16"/>
      <c r="L33" s="17"/>
    </row>
    <row r="34" customFormat="false" ht="15" hidden="false" customHeight="false" outlineLevel="0" collapsed="false">
      <c r="A34" s="16"/>
      <c r="B34" s="17"/>
      <c r="C34" s="17"/>
      <c r="D34" s="16"/>
      <c r="E34" s="18"/>
      <c r="F34" s="16"/>
      <c r="G34" s="18"/>
      <c r="H34" s="16"/>
      <c r="I34" s="19" t="str">
        <f aca="true">IF(E34="","",IF(H34="Active",TODAY(),IF(G34="",TODAY(),G34))-E34)</f>
        <v/>
      </c>
      <c r="J34" s="16"/>
      <c r="K34" s="16"/>
      <c r="L34" s="17"/>
    </row>
    <row r="35" customFormat="false" ht="15" hidden="false" customHeight="false" outlineLevel="0" collapsed="false">
      <c r="A35" s="16"/>
      <c r="B35" s="17"/>
      <c r="C35" s="17"/>
      <c r="D35" s="16"/>
      <c r="E35" s="18"/>
      <c r="F35" s="16"/>
      <c r="G35" s="18"/>
      <c r="H35" s="16"/>
      <c r="I35" s="19" t="str">
        <f aca="true">IF(E35="","",IF(H35="Active",TODAY(),IF(G35="",TODAY(),G35))-E35)</f>
        <v/>
      </c>
      <c r="J35" s="16"/>
      <c r="K35" s="16"/>
      <c r="L35" s="17"/>
    </row>
    <row r="36" customFormat="false" ht="15" hidden="false" customHeight="false" outlineLevel="0" collapsed="false">
      <c r="A36" s="16"/>
      <c r="B36" s="17"/>
      <c r="C36" s="17"/>
      <c r="D36" s="16"/>
      <c r="E36" s="18"/>
      <c r="F36" s="16"/>
      <c r="G36" s="18"/>
      <c r="H36" s="16"/>
      <c r="I36" s="19" t="str">
        <f aca="true">IF(E36="","",IF(H36="Active",TODAY(),IF(G36="",TODAY(),G36))-E36)</f>
        <v/>
      </c>
      <c r="J36" s="16"/>
      <c r="K36" s="16"/>
      <c r="L36" s="17"/>
    </row>
    <row r="37" customFormat="false" ht="15" hidden="false" customHeight="false" outlineLevel="0" collapsed="false">
      <c r="A37" s="16"/>
      <c r="B37" s="17"/>
      <c r="C37" s="17"/>
      <c r="D37" s="16"/>
      <c r="E37" s="18"/>
      <c r="F37" s="16"/>
      <c r="G37" s="18"/>
      <c r="H37" s="16"/>
      <c r="I37" s="19" t="str">
        <f aca="true">IF(E37="","",IF(H37="Active",TODAY(),IF(G37="",TODAY(),G37))-E37)</f>
        <v/>
      </c>
      <c r="J37" s="16"/>
      <c r="K37" s="16"/>
      <c r="L37" s="17"/>
    </row>
    <row r="38" customFormat="false" ht="15" hidden="false" customHeight="false" outlineLevel="0" collapsed="false">
      <c r="A38" s="16"/>
      <c r="B38" s="17"/>
      <c r="C38" s="17"/>
      <c r="D38" s="16"/>
      <c r="E38" s="18"/>
      <c r="F38" s="16"/>
      <c r="G38" s="18"/>
      <c r="H38" s="16"/>
      <c r="I38" s="19" t="str">
        <f aca="true">IF(E38="","",IF(H38="Active",TODAY(),IF(G38="",TODAY(),G38))-E38)</f>
        <v/>
      </c>
      <c r="J38" s="16"/>
      <c r="K38" s="16"/>
      <c r="L38" s="17"/>
    </row>
    <row r="39" customFormat="false" ht="15" hidden="false" customHeight="false" outlineLevel="0" collapsed="false">
      <c r="A39" s="16"/>
      <c r="B39" s="17"/>
      <c r="C39" s="17"/>
      <c r="D39" s="16"/>
      <c r="E39" s="18"/>
      <c r="F39" s="16"/>
      <c r="G39" s="18"/>
      <c r="H39" s="16"/>
      <c r="I39" s="19" t="str">
        <f aca="true">IF(E39="","",IF(H39="Active",TODAY(),IF(G39="",TODAY(),G39))-E39)</f>
        <v/>
      </c>
      <c r="J39" s="16"/>
      <c r="K39" s="16"/>
      <c r="L39" s="17"/>
    </row>
    <row r="40" customFormat="false" ht="15" hidden="false" customHeight="false" outlineLevel="0" collapsed="false">
      <c r="A40" s="16"/>
      <c r="B40" s="17"/>
      <c r="C40" s="17"/>
      <c r="D40" s="16"/>
      <c r="E40" s="18"/>
      <c r="F40" s="16"/>
      <c r="G40" s="18"/>
      <c r="H40" s="16"/>
      <c r="I40" s="19" t="str">
        <f aca="true">IF(E40="","",IF(H40="Active",TODAY(),IF(G40="",TODAY(),G40))-E40)</f>
        <v/>
      </c>
      <c r="J40" s="16"/>
      <c r="K40" s="16"/>
      <c r="L40" s="17"/>
    </row>
    <row r="41" customFormat="false" ht="15" hidden="false" customHeight="false" outlineLevel="0" collapsed="false">
      <c r="A41" s="16"/>
      <c r="B41" s="17"/>
      <c r="C41" s="17"/>
      <c r="D41" s="16"/>
      <c r="E41" s="18"/>
      <c r="F41" s="16"/>
      <c r="G41" s="18"/>
      <c r="H41" s="16"/>
      <c r="I41" s="19" t="str">
        <f aca="true">IF(E41="","",IF(H41="Active",TODAY(),IF(G41="",TODAY(),G41))-E41)</f>
        <v/>
      </c>
      <c r="J41" s="16"/>
      <c r="K41" s="16"/>
      <c r="L41" s="17"/>
    </row>
    <row r="42" customFormat="false" ht="15" hidden="false" customHeight="false" outlineLevel="0" collapsed="false">
      <c r="A42" s="16"/>
      <c r="B42" s="17"/>
      <c r="C42" s="17"/>
      <c r="D42" s="16"/>
      <c r="E42" s="18"/>
      <c r="F42" s="16"/>
      <c r="G42" s="18"/>
      <c r="H42" s="16"/>
      <c r="I42" s="19" t="str">
        <f aca="true">IF(E42="","",IF(H42="Active",TODAY(),IF(G42="",TODAY(),G42))-E42)</f>
        <v/>
      </c>
      <c r="J42" s="16"/>
      <c r="K42" s="16"/>
      <c r="L42" s="17"/>
    </row>
    <row r="43" customFormat="false" ht="15" hidden="false" customHeight="false" outlineLevel="0" collapsed="false">
      <c r="A43" s="16"/>
      <c r="B43" s="17"/>
      <c r="C43" s="17"/>
      <c r="D43" s="16"/>
      <c r="E43" s="18"/>
      <c r="F43" s="16"/>
      <c r="G43" s="18"/>
      <c r="H43" s="16"/>
      <c r="I43" s="19" t="str">
        <f aca="true">IF(E43="","",IF(H43="Active",TODAY(),IF(G43="",TODAY(),G43))-E43)</f>
        <v/>
      </c>
      <c r="J43" s="16"/>
      <c r="K43" s="16"/>
      <c r="L43" s="17"/>
    </row>
    <row r="44" customFormat="false" ht="15" hidden="false" customHeight="false" outlineLevel="0" collapsed="false">
      <c r="A44" s="16"/>
      <c r="B44" s="17"/>
      <c r="C44" s="17"/>
      <c r="D44" s="16"/>
      <c r="E44" s="18"/>
      <c r="F44" s="16"/>
      <c r="G44" s="18"/>
      <c r="H44" s="16"/>
      <c r="I44" s="19" t="str">
        <f aca="true">IF(E44="","",IF(H44="Active",TODAY(),IF(G44="",TODAY(),G44))-E44)</f>
        <v/>
      </c>
      <c r="J44" s="16"/>
      <c r="K44" s="16"/>
      <c r="L44" s="17"/>
    </row>
    <row r="45" customFormat="false" ht="15" hidden="false" customHeight="false" outlineLevel="0" collapsed="false">
      <c r="A45" s="16"/>
      <c r="B45" s="17"/>
      <c r="C45" s="17"/>
      <c r="D45" s="16"/>
      <c r="E45" s="18"/>
      <c r="F45" s="16"/>
      <c r="G45" s="18"/>
      <c r="H45" s="16"/>
      <c r="I45" s="19" t="str">
        <f aca="true">IF(E45="","",IF(H45="Active",TODAY(),IF(G45="",TODAY(),G45))-E45)</f>
        <v/>
      </c>
      <c r="J45" s="16"/>
      <c r="K45" s="16"/>
      <c r="L45" s="17"/>
    </row>
    <row r="46" customFormat="false" ht="15" hidden="false" customHeight="false" outlineLevel="0" collapsed="false">
      <c r="A46" s="16"/>
      <c r="B46" s="17"/>
      <c r="C46" s="17"/>
      <c r="D46" s="16"/>
      <c r="E46" s="18"/>
      <c r="F46" s="16"/>
      <c r="G46" s="18"/>
      <c r="H46" s="16"/>
      <c r="I46" s="19" t="str">
        <f aca="true">IF(E46="","",IF(H46="Active",TODAY(),IF(G46="",TODAY(),G46))-E46)</f>
        <v/>
      </c>
      <c r="J46" s="16"/>
      <c r="K46" s="16"/>
      <c r="L46" s="17"/>
    </row>
    <row r="47" customFormat="false" ht="15" hidden="false" customHeight="false" outlineLevel="0" collapsed="false">
      <c r="A47" s="16"/>
      <c r="B47" s="17"/>
      <c r="C47" s="17"/>
      <c r="D47" s="16"/>
      <c r="E47" s="18"/>
      <c r="F47" s="16"/>
      <c r="G47" s="18"/>
      <c r="H47" s="16"/>
      <c r="I47" s="19" t="str">
        <f aca="true">IF(E47="","",IF(H47="Active",TODAY(),IF(G47="",TODAY(),G47))-E47)</f>
        <v/>
      </c>
      <c r="J47" s="16"/>
      <c r="K47" s="16"/>
      <c r="L47" s="17"/>
    </row>
    <row r="48" customFormat="false" ht="15" hidden="false" customHeight="false" outlineLevel="0" collapsed="false">
      <c r="A48" s="16"/>
      <c r="B48" s="17"/>
      <c r="C48" s="17"/>
      <c r="D48" s="16"/>
      <c r="E48" s="18"/>
      <c r="F48" s="16"/>
      <c r="G48" s="18"/>
      <c r="H48" s="16"/>
      <c r="I48" s="19" t="str">
        <f aca="true">IF(E48="","",IF(H48="Active",TODAY(),IF(G48="",TODAY(),G48))-E48)</f>
        <v/>
      </c>
      <c r="J48" s="16"/>
      <c r="K48" s="16"/>
      <c r="L48" s="17"/>
    </row>
    <row r="49" customFormat="false" ht="15" hidden="false" customHeight="false" outlineLevel="0" collapsed="false">
      <c r="A49" s="16"/>
      <c r="B49" s="17"/>
      <c r="C49" s="17"/>
      <c r="D49" s="16"/>
      <c r="E49" s="18"/>
      <c r="F49" s="16"/>
      <c r="G49" s="18"/>
      <c r="H49" s="16"/>
      <c r="I49" s="19" t="str">
        <f aca="true">IF(E49="","",IF(H49="Active",TODAY(),IF(G49="",TODAY(),G49))-E49)</f>
        <v/>
      </c>
      <c r="J49" s="16"/>
      <c r="K49" s="16"/>
      <c r="L49" s="17"/>
    </row>
    <row r="50" customFormat="false" ht="15" hidden="false" customHeight="false" outlineLevel="0" collapsed="false">
      <c r="A50" s="16"/>
      <c r="B50" s="17"/>
      <c r="C50" s="17"/>
      <c r="D50" s="16"/>
      <c r="E50" s="18"/>
      <c r="F50" s="16"/>
      <c r="G50" s="18"/>
      <c r="H50" s="16"/>
      <c r="I50" s="19" t="str">
        <f aca="true">IF(E50="","",IF(H50="Active",TODAY(),IF(G50="",TODAY(),G50))-E50)</f>
        <v/>
      </c>
      <c r="J50" s="16"/>
      <c r="K50" s="16"/>
      <c r="L50" s="17"/>
    </row>
    <row r="51" customFormat="false" ht="15" hidden="false" customHeight="false" outlineLevel="0" collapsed="false">
      <c r="A51" s="16"/>
      <c r="B51" s="17"/>
      <c r="C51" s="17"/>
      <c r="D51" s="16"/>
      <c r="E51" s="18"/>
      <c r="F51" s="16"/>
      <c r="G51" s="18"/>
      <c r="H51" s="16"/>
      <c r="I51" s="19" t="str">
        <f aca="true">IF(E51="","",IF(H51="Active",TODAY(),IF(G51="",TODAY(),G51))-E51)</f>
        <v/>
      </c>
      <c r="J51" s="16"/>
      <c r="K51" s="16"/>
      <c r="L51" s="17"/>
    </row>
    <row r="52" customFormat="false" ht="15" hidden="false" customHeight="false" outlineLevel="0" collapsed="false">
      <c r="A52" s="16"/>
      <c r="B52" s="17"/>
      <c r="C52" s="17"/>
      <c r="D52" s="16"/>
      <c r="E52" s="18"/>
      <c r="F52" s="16"/>
      <c r="G52" s="18"/>
      <c r="H52" s="16"/>
      <c r="I52" s="19" t="str">
        <f aca="true">IF(E52="","",IF(H52="Active",TODAY(),IF(G52="",TODAY(),G52))-E52)</f>
        <v/>
      </c>
      <c r="J52" s="16"/>
      <c r="K52" s="16"/>
      <c r="L52" s="17"/>
    </row>
    <row r="53" customFormat="false" ht="15" hidden="false" customHeight="false" outlineLevel="0" collapsed="false">
      <c r="A53" s="16"/>
      <c r="B53" s="17"/>
      <c r="C53" s="17"/>
      <c r="D53" s="16"/>
      <c r="E53" s="18"/>
      <c r="F53" s="16"/>
      <c r="G53" s="18"/>
      <c r="H53" s="16"/>
      <c r="I53" s="19" t="str">
        <f aca="true">IF(E53="","",IF(H53="Active",TODAY(),IF(G53="",TODAY(),G53))-E53)</f>
        <v/>
      </c>
      <c r="J53" s="16"/>
      <c r="K53" s="16"/>
      <c r="L53" s="17"/>
    </row>
    <row r="54" customFormat="false" ht="15" hidden="false" customHeight="false" outlineLevel="0" collapsed="false">
      <c r="A54" s="16"/>
      <c r="B54" s="17"/>
      <c r="C54" s="17"/>
      <c r="D54" s="16"/>
      <c r="E54" s="18"/>
      <c r="F54" s="16"/>
      <c r="G54" s="18"/>
      <c r="H54" s="16"/>
      <c r="I54" s="19" t="str">
        <f aca="true">IF(E54="","",IF(H54="Active",TODAY(),IF(G54="",TODAY(),G54))-E54)</f>
        <v/>
      </c>
      <c r="J54" s="16"/>
      <c r="K54" s="16"/>
      <c r="L54" s="17"/>
    </row>
    <row r="55" customFormat="false" ht="15" hidden="false" customHeight="false" outlineLevel="0" collapsed="false">
      <c r="A55" s="16"/>
      <c r="B55" s="17"/>
      <c r="C55" s="17"/>
      <c r="D55" s="16"/>
      <c r="E55" s="18"/>
      <c r="F55" s="16"/>
      <c r="G55" s="18"/>
      <c r="H55" s="16"/>
      <c r="I55" s="19" t="str">
        <f aca="true">IF(E55="","",IF(H55="Active",TODAY(),IF(G55="",TODAY(),G55))-E55)</f>
        <v/>
      </c>
      <c r="J55" s="16"/>
      <c r="K55" s="16"/>
      <c r="L55" s="17"/>
    </row>
    <row r="56" customFormat="false" ht="15" hidden="false" customHeight="false" outlineLevel="0" collapsed="false">
      <c r="A56" s="16"/>
      <c r="B56" s="17"/>
      <c r="C56" s="17"/>
      <c r="D56" s="16"/>
      <c r="E56" s="18"/>
      <c r="F56" s="16"/>
      <c r="G56" s="18"/>
      <c r="H56" s="16"/>
      <c r="I56" s="19" t="str">
        <f aca="true">IF(E56="","",IF(H56="Active",TODAY(),IF(G56="",TODAY(),G56))-E56)</f>
        <v/>
      </c>
      <c r="J56" s="16"/>
      <c r="K56" s="16"/>
      <c r="L56" s="17"/>
    </row>
    <row r="57" customFormat="false" ht="15" hidden="false" customHeight="false" outlineLevel="0" collapsed="false">
      <c r="A57" s="16"/>
      <c r="B57" s="17"/>
      <c r="C57" s="17"/>
      <c r="D57" s="16"/>
      <c r="E57" s="18"/>
      <c r="F57" s="16"/>
      <c r="G57" s="18"/>
      <c r="H57" s="16"/>
      <c r="I57" s="19" t="str">
        <f aca="true">IF(E57="","",IF(H57="Active",TODAY(),IF(G57="",TODAY(),G57))-E57)</f>
        <v/>
      </c>
      <c r="J57" s="16"/>
      <c r="K57" s="16"/>
      <c r="L57" s="17"/>
    </row>
    <row r="58" customFormat="false" ht="15" hidden="false" customHeight="false" outlineLevel="0" collapsed="false">
      <c r="A58" s="16"/>
      <c r="B58" s="17"/>
      <c r="C58" s="17"/>
      <c r="D58" s="16"/>
      <c r="E58" s="18"/>
      <c r="F58" s="16"/>
      <c r="G58" s="18"/>
      <c r="H58" s="16"/>
      <c r="I58" s="19" t="str">
        <f aca="true">IF(E58="","",IF(H58="Active",TODAY(),IF(G58="",TODAY(),G58))-E58)</f>
        <v/>
      </c>
      <c r="J58" s="16"/>
      <c r="K58" s="16"/>
      <c r="L58" s="17"/>
    </row>
    <row r="59" customFormat="false" ht="15" hidden="false" customHeight="false" outlineLevel="0" collapsed="false">
      <c r="A59" s="16"/>
      <c r="B59" s="17"/>
      <c r="C59" s="17"/>
      <c r="D59" s="16"/>
      <c r="E59" s="18"/>
      <c r="F59" s="16"/>
      <c r="G59" s="18"/>
      <c r="H59" s="16"/>
      <c r="I59" s="19" t="str">
        <f aca="true">IF(E59="","",IF(H59="Active",TODAY(),IF(G59="",TODAY(),G59))-E59)</f>
        <v/>
      </c>
      <c r="J59" s="16"/>
      <c r="K59" s="16"/>
      <c r="L59" s="17"/>
    </row>
    <row r="60" customFormat="false" ht="15" hidden="false" customHeight="false" outlineLevel="0" collapsed="false">
      <c r="A60" s="16"/>
      <c r="B60" s="17"/>
      <c r="C60" s="17"/>
      <c r="D60" s="16"/>
      <c r="E60" s="18"/>
      <c r="F60" s="16"/>
      <c r="G60" s="18"/>
      <c r="H60" s="16"/>
      <c r="I60" s="19" t="str">
        <f aca="true">IF(E60="","",IF(H60="Active",TODAY(),IF(G60="",TODAY(),G60))-E60)</f>
        <v/>
      </c>
      <c r="J60" s="16"/>
      <c r="K60" s="16"/>
      <c r="L60" s="17"/>
    </row>
    <row r="61" customFormat="false" ht="15" hidden="false" customHeight="false" outlineLevel="0" collapsed="false">
      <c r="A61" s="16"/>
      <c r="B61" s="17"/>
      <c r="C61" s="17"/>
      <c r="D61" s="16"/>
      <c r="E61" s="18"/>
      <c r="F61" s="16"/>
      <c r="G61" s="18"/>
      <c r="H61" s="16"/>
      <c r="I61" s="19" t="str">
        <f aca="true">IF(E61="","",IF(H61="Active",TODAY(),IF(G61="",TODAY(),G61))-E61)</f>
        <v/>
      </c>
      <c r="J61" s="16"/>
      <c r="K61" s="16"/>
      <c r="L61" s="17"/>
    </row>
    <row r="62" customFormat="false" ht="15" hidden="false" customHeight="false" outlineLevel="0" collapsed="false">
      <c r="A62" s="16"/>
      <c r="B62" s="17"/>
      <c r="C62" s="17"/>
      <c r="D62" s="16"/>
      <c r="E62" s="18"/>
      <c r="F62" s="16"/>
      <c r="G62" s="18"/>
      <c r="H62" s="16"/>
      <c r="I62" s="19" t="str">
        <f aca="true">IF(E62="","",IF(H62="Active",TODAY(),IF(G62="",TODAY(),G62))-E62)</f>
        <v/>
      </c>
      <c r="J62" s="16"/>
      <c r="K62" s="16"/>
      <c r="L62" s="17"/>
    </row>
    <row r="63" customFormat="false" ht="15" hidden="false" customHeight="false" outlineLevel="0" collapsed="false">
      <c r="A63" s="16"/>
      <c r="B63" s="17"/>
      <c r="C63" s="17"/>
      <c r="D63" s="16"/>
      <c r="E63" s="18"/>
      <c r="F63" s="16"/>
      <c r="G63" s="18"/>
      <c r="H63" s="16"/>
      <c r="I63" s="19" t="str">
        <f aca="true">IF(E63="","",IF(H63="Active",TODAY(),IF(G63="",TODAY(),G63))-E63)</f>
        <v/>
      </c>
      <c r="J63" s="16"/>
      <c r="K63" s="16"/>
      <c r="L63" s="17"/>
    </row>
  </sheetData>
  <conditionalFormatting sqref="H4:H63">
    <cfRule type="cellIs" priority="2" operator="equal" aboveAverage="0" equalAverage="0" bottom="0" percent="0" rank="0" text="" dxfId="0">
      <formula>"Hired"</formula>
    </cfRule>
    <cfRule type="cellIs" priority="3" operator="equal" aboveAverage="0" equalAverage="0" bottom="0" percent="0" rank="0" text="" dxfId="1">
      <formula>"Active"</formula>
    </cfRule>
    <cfRule type="cellIs" priority="4" operator="equal" aboveAverage="0" equalAverage="0" bottom="0" percent="0" rank="0" text="" dxfId="2">
      <formula>"Rejected"</formula>
    </cfRule>
  </conditionalFormatting>
  <dataValidations count="6">
    <dataValidation allowBlank="true" errorStyle="stop" operator="between" showDropDown="false" showErrorMessage="false" showInputMessage="false" sqref="C4:C63" type="list">
      <formula1>'Job Openings'!$B$4:$B$9</formula1>
      <formula2>0</formula2>
    </dataValidation>
    <dataValidation allowBlank="true" errorStyle="stop" operator="between" showDropDown="false" showErrorMessage="false" showInputMessage="false" sqref="D4:D63" type="list">
      <formula1>Lists!$C$4:$C$10</formula1>
      <formula2>0</formula2>
    </dataValidation>
    <dataValidation allowBlank="true" errorStyle="stop" operator="between" showDropDown="false" showErrorMessage="false" showInputMessage="false" sqref="F4:F63" type="list">
      <formula1>Lists!$A$4:$A$10</formula1>
      <formula2>0</formula2>
    </dataValidation>
    <dataValidation allowBlank="true" errorStyle="stop" operator="between" showDropDown="false" showErrorMessage="false" showInputMessage="false" sqref="H4:H63" type="list">
      <formula1>Lists!$B$4:$B$7</formula1>
      <formula2>0</formula2>
    </dataValidation>
    <dataValidation allowBlank="true" errorStyle="stop" operator="between" showDropDown="false" showErrorMessage="false" showInputMessage="false" sqref="K4:K63" type="list">
      <formula1>Lists!$D$4:$D$7</formula1>
      <formula2>0</formula2>
    </dataValidation>
    <dataValidation allowBlank="true" errorStyle="stop" operator="between" showDropDown="false" showErrorMessage="false" showInputMessage="false" sqref="J4:J63" type="whole">
      <formula1>1</formula1>
      <formula2>5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G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1"/>
    <col collapsed="false" customWidth="true" hidden="false" outlineLevel="0" max="2" min="2" style="0" width="22"/>
    <col collapsed="false" customWidth="true" hidden="false" outlineLevel="0" max="3" min="3" style="0" width="17"/>
    <col collapsed="false" customWidth="true" hidden="false" outlineLevel="0" max="4" min="4" style="0" width="11"/>
    <col collapsed="false" customWidth="true" hidden="false" outlineLevel="0" max="5" min="5" style="0" width="10"/>
    <col collapsed="false" customWidth="true" hidden="false" outlineLevel="0" max="6" min="6" style="0" width="11"/>
    <col collapsed="false" customWidth="true" hidden="false" outlineLevel="0" max="7" min="7" style="0" width="16"/>
  </cols>
  <sheetData>
    <row r="1" customFormat="false" ht="77.6" hidden="false" customHeight="false" outlineLevel="0" collapsed="false">
      <c r="A1" s="14" t="s">
        <v>97</v>
      </c>
    </row>
    <row r="3" customFormat="false" ht="15" hidden="false" customHeight="false" outlineLevel="0" collapsed="false">
      <c r="A3" s="15" t="s">
        <v>98</v>
      </c>
      <c r="B3" s="15" t="s">
        <v>99</v>
      </c>
      <c r="C3" s="15" t="s">
        <v>100</v>
      </c>
      <c r="D3" s="15" t="s">
        <v>101</v>
      </c>
      <c r="E3" s="15" t="s">
        <v>102</v>
      </c>
      <c r="F3" s="15" t="s">
        <v>103</v>
      </c>
      <c r="G3" s="15" t="s">
        <v>104</v>
      </c>
    </row>
    <row r="4" customFormat="false" ht="15" hidden="false" customHeight="false" outlineLevel="0" collapsed="false">
      <c r="A4" s="20" t="s">
        <v>105</v>
      </c>
      <c r="B4" s="21" t="s">
        <v>68</v>
      </c>
      <c r="C4" s="20" t="s">
        <v>106</v>
      </c>
      <c r="D4" s="20" t="s">
        <v>107</v>
      </c>
      <c r="E4" s="20" t="n">
        <v>2</v>
      </c>
      <c r="F4" s="20" t="s">
        <v>108</v>
      </c>
      <c r="G4" s="20" t="s">
        <v>53</v>
      </c>
    </row>
    <row r="5" customFormat="false" ht="15" hidden="false" customHeight="false" outlineLevel="0" collapsed="false">
      <c r="A5" s="22" t="s">
        <v>109</v>
      </c>
      <c r="B5" s="23" t="s">
        <v>52</v>
      </c>
      <c r="C5" s="22" t="s">
        <v>106</v>
      </c>
      <c r="D5" s="22" t="s">
        <v>110</v>
      </c>
      <c r="E5" s="22" t="n">
        <v>1</v>
      </c>
      <c r="F5" s="22" t="s">
        <v>108</v>
      </c>
      <c r="G5" s="22" t="s">
        <v>53</v>
      </c>
    </row>
    <row r="6" customFormat="false" ht="15" hidden="false" customHeight="false" outlineLevel="0" collapsed="false">
      <c r="A6" s="20" t="s">
        <v>111</v>
      </c>
      <c r="B6" s="21" t="s">
        <v>61</v>
      </c>
      <c r="C6" s="20" t="s">
        <v>112</v>
      </c>
      <c r="D6" s="20" t="s">
        <v>107</v>
      </c>
      <c r="E6" s="20" t="n">
        <v>1</v>
      </c>
      <c r="F6" s="20" t="s">
        <v>108</v>
      </c>
      <c r="G6" s="20" t="s">
        <v>62</v>
      </c>
    </row>
    <row r="7" customFormat="false" ht="15" hidden="false" customHeight="false" outlineLevel="0" collapsed="false">
      <c r="A7" s="22" t="s">
        <v>113</v>
      </c>
      <c r="B7" s="23" t="s">
        <v>56</v>
      </c>
      <c r="C7" s="22" t="s">
        <v>114</v>
      </c>
      <c r="D7" s="22" t="s">
        <v>110</v>
      </c>
      <c r="E7" s="22" t="n">
        <v>3</v>
      </c>
      <c r="F7" s="22" t="s">
        <v>108</v>
      </c>
      <c r="G7" s="22" t="s">
        <v>58</v>
      </c>
    </row>
    <row r="8" customFormat="false" ht="15" hidden="false" customHeight="false" outlineLevel="0" collapsed="false">
      <c r="A8" s="20" t="s">
        <v>115</v>
      </c>
      <c r="B8" s="21" t="s">
        <v>116</v>
      </c>
      <c r="C8" s="20" t="s">
        <v>117</v>
      </c>
      <c r="D8" s="20" t="s">
        <v>107</v>
      </c>
      <c r="E8" s="20" t="n">
        <v>1</v>
      </c>
      <c r="F8" s="20" t="s">
        <v>118</v>
      </c>
      <c r="G8" s="20" t="s">
        <v>62</v>
      </c>
    </row>
    <row r="9" customFormat="false" ht="15" hidden="false" customHeight="false" outlineLevel="0" collapsed="false">
      <c r="A9" s="22" t="s">
        <v>119</v>
      </c>
      <c r="B9" s="23" t="s">
        <v>71</v>
      </c>
      <c r="C9" s="22" t="s">
        <v>120</v>
      </c>
      <c r="D9" s="22" t="s">
        <v>107</v>
      </c>
      <c r="E9" s="22" t="n">
        <v>1</v>
      </c>
      <c r="F9" s="22" t="s">
        <v>108</v>
      </c>
      <c r="G9" s="22" t="s">
        <v>58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1:D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13"/>
    <col collapsed="false" customWidth="true" hidden="false" outlineLevel="0" max="3" min="3" style="0" width="18"/>
    <col collapsed="false" customWidth="true" hidden="false" outlineLevel="0" max="4" min="4" style="0" width="14"/>
  </cols>
  <sheetData>
    <row r="1" customFormat="false" ht="64.9" hidden="false" customHeight="false" outlineLevel="0" collapsed="false">
      <c r="A1" s="14" t="s">
        <v>121</v>
      </c>
    </row>
    <row r="3" customFormat="false" ht="15" hidden="false" customHeight="false" outlineLevel="0" collapsed="false">
      <c r="A3" s="24" t="s">
        <v>23</v>
      </c>
      <c r="B3" s="24" t="s">
        <v>45</v>
      </c>
      <c r="C3" s="24" t="s">
        <v>25</v>
      </c>
      <c r="D3" s="24" t="s">
        <v>48</v>
      </c>
    </row>
    <row r="4" customFormat="false" ht="15" hidden="false" customHeight="false" outlineLevel="0" collapsed="false">
      <c r="A4" s="0" t="s">
        <v>27</v>
      </c>
      <c r="B4" s="0" t="s">
        <v>57</v>
      </c>
      <c r="C4" s="0" t="s">
        <v>28</v>
      </c>
      <c r="D4" s="0" t="s">
        <v>58</v>
      </c>
    </row>
    <row r="5" customFormat="false" ht="15" hidden="false" customHeight="false" outlineLevel="0" collapsed="false">
      <c r="A5" s="0" t="s">
        <v>29</v>
      </c>
      <c r="B5" s="0" t="s">
        <v>17</v>
      </c>
      <c r="C5" s="0" t="s">
        <v>30</v>
      </c>
      <c r="D5" s="0" t="s">
        <v>62</v>
      </c>
    </row>
    <row r="6" customFormat="false" ht="15" hidden="false" customHeight="false" outlineLevel="0" collapsed="false">
      <c r="A6" s="0" t="s">
        <v>31</v>
      </c>
      <c r="B6" s="0" t="s">
        <v>65</v>
      </c>
      <c r="C6" s="0" t="s">
        <v>32</v>
      </c>
      <c r="D6" s="0" t="s">
        <v>53</v>
      </c>
    </row>
    <row r="7" customFormat="false" ht="15" hidden="false" customHeight="false" outlineLevel="0" collapsed="false">
      <c r="A7" s="0" t="s">
        <v>33</v>
      </c>
      <c r="B7" s="0" t="s">
        <v>84</v>
      </c>
      <c r="C7" s="0" t="s">
        <v>34</v>
      </c>
      <c r="D7" s="0" t="s">
        <v>122</v>
      </c>
    </row>
    <row r="8" customFormat="false" ht="15" hidden="false" customHeight="false" outlineLevel="0" collapsed="false">
      <c r="A8" s="0" t="s">
        <v>17</v>
      </c>
      <c r="C8" s="0" t="s">
        <v>35</v>
      </c>
    </row>
    <row r="9" customFormat="false" ht="15" hidden="false" customHeight="false" outlineLevel="0" collapsed="false">
      <c r="A9" s="0" t="s">
        <v>65</v>
      </c>
      <c r="C9" s="0" t="s">
        <v>36</v>
      </c>
    </row>
    <row r="10" customFormat="false" ht="15" hidden="false" customHeight="false" outlineLevel="0" collapsed="false">
      <c r="A10" s="0" t="s">
        <v>84</v>
      </c>
      <c r="C10" s="0" t="s">
        <v>37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2026-06-10T01:27:57Z</dcterms:created>
  <dc:creator>openpyxl</dc:creator>
  <dc:description/>
  <dc:language>en-US</dc:language>
  <cp:lastModifiedBy/>
  <dcterms:modified xsi:type="dcterms:W3CDTF">2026-06-10T01:27:59Z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