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Incident Log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<sst xmlns="http://schemas.openxmlformats.org/spreadsheetml/2006/main" count="155" uniqueCount="76">
  <si>
    <t xml:space="preserve">How to Use  —  Disciplinary / Incident Log</t>
  </si>
  <si>
    <t xml:space="preserve">by ExcelGuru.io  |  Keep a fair, consistent and confidential record of every case.</t>
  </si>
  <si>
    <t xml:space="preserve">What this template does</t>
  </si>
  <si>
    <t xml:space="preserve">Log each disciplinary case or incident with its type, severity, action and status, and track how long open cases have run.</t>
  </si>
  <si>
    <t xml:space="preserve">Sheet 1 — Incident Log</t>
  </si>
  <si>
    <t xml:space="preserve">Record each case with a date, type, severity and the action taken. Days open calculates automatically until the case is closed.</t>
  </si>
  <si>
    <t xml:space="preserve">Sheet 2 — Dashboard</t>
  </si>
  <si>
    <t xml:space="preserve">See open and closed cases, serious cases, and a breakdown by type and severity.</t>
  </si>
  <si>
    <t xml:space="preserve">Handle with care</t>
  </si>
  <si>
    <t xml:space="preserve">This is sensitive, confidential data. Restrict access and record only facts, not opinions or assumptions.</t>
  </si>
  <si>
    <t xml:space="preserve">Tips</t>
  </si>
  <si>
    <t xml:space="preserve">Apply your policy consistently across similar cases. Close cases promptly and keep notes factual to protect everyone involved.</t>
  </si>
  <si>
    <t xml:space="preserve">DISCIPLINARY / INCIDENT  —  DASHBOARD</t>
  </si>
  <si>
    <t xml:space="preserve">Total Cases</t>
  </si>
  <si>
    <t xml:space="preserve">Open</t>
  </si>
  <si>
    <t xml:space="preserve">Under Review</t>
  </si>
  <si>
    <t xml:space="preserve">Closed</t>
  </si>
  <si>
    <t xml:space="preserve">Serious</t>
  </si>
  <si>
    <t xml:space="preserve">Avg Days Open</t>
  </si>
  <si>
    <t xml:space="preserve">Cases by Type</t>
  </si>
  <si>
    <t xml:space="preserve">Cases by Severity</t>
  </si>
  <si>
    <t xml:space="preserve">Type</t>
  </si>
  <si>
    <t xml:space="preserve">Count</t>
  </si>
  <si>
    <t xml:space="preserve">Severity</t>
  </si>
  <si>
    <t xml:space="preserve">Attendance</t>
  </si>
  <si>
    <t xml:space="preserve">Minor</t>
  </si>
  <si>
    <t xml:space="preserve">Conduct</t>
  </si>
  <si>
    <t xml:space="preserve">Moderate</t>
  </si>
  <si>
    <t xml:space="preserve">Performance</t>
  </si>
  <si>
    <t xml:space="preserve">Safety</t>
  </si>
  <si>
    <t xml:space="preserve">Policy</t>
  </si>
  <si>
    <t xml:space="preserve">Disciplinary / Incident Log — confidential record of cases and outcomes</t>
  </si>
  <si>
    <t xml:space="preserve">Case ID</t>
  </si>
  <si>
    <t xml:space="preserve">Employee</t>
  </si>
  <si>
    <t xml:space="preserve">Department</t>
  </si>
  <si>
    <t xml:space="preserve">Date</t>
  </si>
  <si>
    <t xml:space="preserve">Action Taken</t>
  </si>
  <si>
    <t xml:space="preserve">Status</t>
  </si>
  <si>
    <t xml:space="preserve">Days Open</t>
  </si>
  <si>
    <t xml:space="preserve">INC-001</t>
  </si>
  <si>
    <t xml:space="preserve">Employee A</t>
  </si>
  <si>
    <t xml:space="preserve">Operations</t>
  </si>
  <si>
    <t xml:space="preserve">Final Warning</t>
  </si>
  <si>
    <t xml:space="preserve">INC-002</t>
  </si>
  <si>
    <t xml:space="preserve">Employee B</t>
  </si>
  <si>
    <t xml:space="preserve">Sales</t>
  </si>
  <si>
    <t xml:space="preserve">Verbal Warning</t>
  </si>
  <si>
    <t xml:space="preserve">INC-003</t>
  </si>
  <si>
    <t xml:space="preserve">Employee C</t>
  </si>
  <si>
    <t xml:space="preserve">Engineering</t>
  </si>
  <si>
    <t xml:space="preserve">Written Warning</t>
  </si>
  <si>
    <t xml:space="preserve">INC-004</t>
  </si>
  <si>
    <t xml:space="preserve">Employee D</t>
  </si>
  <si>
    <t xml:space="preserve">Finance</t>
  </si>
  <si>
    <t xml:space="preserve">INC-005</t>
  </si>
  <si>
    <t xml:space="preserve">Employee E</t>
  </si>
  <si>
    <t xml:space="preserve">INC-006</t>
  </si>
  <si>
    <t xml:space="preserve">Employee F</t>
  </si>
  <si>
    <t xml:space="preserve">Marketing</t>
  </si>
  <si>
    <t xml:space="preserve">INC-007</t>
  </si>
  <si>
    <t xml:space="preserve">Employee G</t>
  </si>
  <si>
    <t xml:space="preserve">Suspension</t>
  </si>
  <si>
    <t xml:space="preserve">INC-008</t>
  </si>
  <si>
    <t xml:space="preserve">Employee H</t>
  </si>
  <si>
    <t xml:space="preserve">Resolved</t>
  </si>
  <si>
    <t xml:space="preserve">INC-009</t>
  </si>
  <si>
    <t xml:space="preserve">Employee I</t>
  </si>
  <si>
    <t xml:space="preserve">INC-010</t>
  </si>
  <si>
    <t xml:space="preserve">Employee J</t>
  </si>
  <si>
    <t xml:space="preserve">INC-011</t>
  </si>
  <si>
    <t xml:space="preserve">Employee K</t>
  </si>
  <si>
    <t xml:space="preserve">INC-012</t>
  </si>
  <si>
    <t xml:space="preserve">Employee L</t>
  </si>
  <si>
    <t xml:space="preserve">Dropdown Lists</t>
  </si>
  <si>
    <t xml:space="preserve">Action</t>
  </si>
  <si>
    <t xml:space="preserve">HR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</si>
</sst>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"/>
    <numFmt numFmtId="166" formatCode="#,##0.0"/>
    <numFmt numFmtId="167" formatCode="yyyy\-mm\-dd"/>
    <numFmt numFmtId="168" formatCode="0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1"/>
      <color rgb="FF1A5C35"/>
      <name val="Arial"/>
      <family val="0"/>
      <charset val="1"/>
    </font>
    <font>
      <sz val="10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b val="true"/>
      <sz val="10"/>
      <color rgb="FF222222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003366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ont>
        <b val="1"/>
        <color rgb="FF9C1B1B"/>
      </font>
      <fill>
        <patternFill>
          <bgColor rgb="FFF8CBCB"/>
        </patternFill>
      </fill>
    </dxf>
    <dxf>
      <font>
        <b val="1"/>
        <color rgb="FF8A5A00"/>
      </font>
      <fill>
        <patternFill>
          <bgColor rgb="FFFCE9B8"/>
        </patternFill>
      </fill>
    </dxf>
    <dxf>
      <font>
        <b val="1"/>
        <color rgb="FF1A5C35"/>
      </font>
      <fill>
        <patternFill>
          <bgColor rgb="FFC9EFD6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A5A00"/>
      <rgbColor rgb="FF800080"/>
      <rgbColor rgb="FF008080"/>
      <rgbColor rgb="FFBBBBBB"/>
      <rgbColor rgb="FF878787"/>
      <rgbColor rgb="FF9999FF"/>
      <rgbColor rgb="FFC0504D"/>
      <rgbColor rgb="FFFFF8E1"/>
      <rgbColor rgb="FFF0FAF3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9DECF"/>
      <rgbColor rgb="FFC9EFD6"/>
      <rgbColor rgb="FFFCE9B8"/>
      <rgbColor rgb="FF8EDCAE"/>
      <rgbColor rgb="FFFF99CC"/>
      <rgbColor rgb="FFCC99FF"/>
      <rgbColor rgb="FFF8CBCB"/>
      <rgbColor rgb="FF3366FF"/>
      <rgbColor rgb="FF33CCCC"/>
      <rgbColor rgb="FF9BBB59"/>
      <rgbColor rgb="FFFFCC00"/>
      <rgbColor rgb="FFFF9900"/>
      <rgbColor rgb="FFFF6600"/>
      <rgbColor rgb="FF4F81BD"/>
      <rgbColor rgb="FF969696"/>
      <rgbColor rgb="FF003366"/>
      <rgbColor rgb="FF3AB86A"/>
      <rgbColor rgb="FF003300"/>
      <rgbColor rgb="FF333300"/>
      <rgbColor rgb="FF9C1B1B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Cases by Type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tx>
            <c:strRef>
              <c:f>Dashboard!B11</c:f>
              <c:strCache>
                <c:ptCount val="1"/>
                <c:pt idx="0">
                  <c:v>Count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Dashboard!$A$12:$A$16</c:f>
              <c:strCache>
                <c:ptCount val="5"/>
                <c:pt idx="0">
                  <c:v>Attendance</c:v>
                </c:pt>
                <c:pt idx="1">
                  <c:v>Conduct</c:v>
                </c:pt>
                <c:pt idx="2">
                  <c:v>Performance</c:v>
                </c:pt>
                <c:pt idx="3">
                  <c:v>Safety</c:v>
                </c:pt>
                <c:pt idx="4">
                  <c:v>Policy</c:v>
                </c:pt>
              </c:strCache>
            </c:strRef>
          </c:cat>
          <c:val>
            <c:numRef>
              <c:f>Dashboard!$B$12:$B$16</c:f>
              <c:numCache>
                <c:formatCode>General</c:formatCode>
                <c:ptCount val="5"/>
                <c:pt idx="0">
                  <c:v>3</c:v>
                </c:pt>
                <c:pt idx="1">
                  <c:v>3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</c:numCache>
            </c:numRef>
          </c:val>
        </c:ser>
        <c:gapWidth val="150"/>
        <c:overlap val="0"/>
        <c:axId val="67670192"/>
        <c:axId val="87156124"/>
      </c:barChart>
      <c:catAx>
        <c:axId val="676701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87156124"/>
        <c:crosses val="autoZero"/>
        <c:auto val="1"/>
        <c:lblAlgn val="ctr"/>
        <c:lblOffset val="100"/>
        <c:noMultiLvlLbl val="0"/>
      </c:catAx>
      <c:valAx>
        <c:axId val="87156124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67670192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Severity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pieChart>
        <c:varyColors val="1"/>
        <c:ser>
          <c:idx val="0"/>
          <c:order val="0"/>
          <c:tx>
            <c:strRef>
              <c:f>Dashboard!E11</c:f>
              <c:strCache>
                <c:ptCount val="1"/>
                <c:pt idx="0">
                  <c:v>Count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explosion val="0"/>
          <c:dPt>
            <c:idx val="0"/>
            <c:spPr>
              <a:solidFill>
                <a:srgbClr val="4f81bd"/>
              </a:solidFill>
              <a:ln w="0">
                <a:noFill/>
              </a:ln>
            </c:spPr>
          </c:dPt>
          <c:dPt>
            <c:idx val="1"/>
            <c:spPr>
              <a:solidFill>
                <a:srgbClr val="c0504d"/>
              </a:solidFill>
              <a:ln w="0">
                <a:noFill/>
              </a:ln>
            </c:spPr>
          </c:dPt>
          <c:dPt>
            <c:idx val="2"/>
            <c:spPr>
              <a:solidFill>
                <a:srgbClr val="9bbb59"/>
              </a:solidFill>
              <a:ln w="0">
                <a:noFill/>
              </a:ln>
            </c:spPr>
          </c:dPt>
          <c:dLbls>
            <c:dLbl>
              <c:idx val="0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1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2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</c:dLbls>
          <c:cat>
            <c:strRef>
              <c:f>Dashboard!$D$12:$D$14</c:f>
              <c:strCache>
                <c:ptCount val="3"/>
                <c:pt idx="0">
                  <c:v>Minor</c:v>
                </c:pt>
                <c:pt idx="1">
                  <c:v>Moderate</c:v>
                </c:pt>
                <c:pt idx="2">
                  <c:v>Serious</c:v>
                </c:pt>
              </c:strCache>
            </c:strRef>
          </c:cat>
          <c:val>
            <c:numRef>
              <c:f>Dashboard!$E$12:$E$14</c:f>
              <c:numCache>
                <c:formatCode>General</c:formatCode>
                <c:ptCount val="3"/>
                <c:pt idx="0">
                  <c:v>5</c:v>
                </c:pt>
                <c:pt idx="1">
                  <c:v>4</c:v>
                </c:pt>
                <c:pt idx="2">
                  <c:v>3</c:v>
                </c:pt>
              </c:numCache>
            </c:numRef>
          </c:val>
        </c:ser>
        <c:firstSliceAng val="0"/>
      </c:pieChart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16</xdr:row>
      <xdr:rowOff>39960</xdr:rowOff>
    </xdr:from>
    <xdr:to>
      <xdr:col>3</xdr:col>
      <xdr:colOff>286920</xdr:colOff>
      <xdr:row>29</xdr:row>
      <xdr:rowOff>83160</xdr:rowOff>
    </xdr:to>
    <xdr:graphicFrame>
      <xdr:nvGraphicFramePr>
        <xdr:cNvPr id="0" name="Chart 1"/>
        <xdr:cNvGraphicFramePr/>
      </xdr:nvGraphicFramePr>
      <xdr:xfrm>
        <a:off x="0" y="3857760"/>
        <a:ext cx="359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3</xdr:col>
      <xdr:colOff>0</xdr:colOff>
      <xdr:row>16</xdr:row>
      <xdr:rowOff>39960</xdr:rowOff>
    </xdr:from>
    <xdr:to>
      <xdr:col>6</xdr:col>
      <xdr:colOff>420120</xdr:colOff>
      <xdr:row>29</xdr:row>
      <xdr:rowOff>83160</xdr:rowOff>
    </xdr:to>
    <xdr:graphicFrame>
      <xdr:nvGraphicFramePr>
        <xdr:cNvPr id="1" name="Chart 2"/>
        <xdr:cNvGraphicFramePr/>
      </xdr:nvGraphicFramePr>
      <xdr:xfrm>
        <a:off x="3312720" y="3857760"/>
        <a:ext cx="323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  <row r="16" customFormat="false" ht="15" hidden="false" customHeight="true" outlineLevel="0" collapsed="false">
      <c r="A16" s="3" t="s">
        <v>10</v>
      </c>
      <c r="B16" s="3"/>
      <c r="C16" s="3"/>
      <c r="D16" s="3"/>
      <c r="E16" s="3"/>
      <c r="F16" s="3"/>
    </row>
    <row r="17" customFormat="false" ht="42" hidden="false" customHeight="true" outlineLevel="0" collapsed="false">
      <c r="A17" s="4" t="s">
        <v>11</v>
      </c>
      <c r="B17" s="4"/>
      <c r="C17" s="4"/>
      <c r="D17" s="4"/>
      <c r="E17" s="4"/>
      <c r="F17" s="4"/>
    </row>
  </sheetData>
  <mergeCells count="12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  <mergeCell ref="A16:F16"/>
    <mergeCell ref="A17:F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1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12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13</v>
      </c>
      <c r="B3" s="6"/>
      <c r="C3" s="6" t="s">
        <v>14</v>
      </c>
      <c r="D3" s="6"/>
      <c r="E3" s="6" t="s">
        <v>15</v>
      </c>
      <c r="F3" s="6"/>
      <c r="G3" s="6" t="s">
        <v>16</v>
      </c>
      <c r="H3" s="6"/>
    </row>
    <row r="4" customFormat="false" ht="30" hidden="false" customHeight="true" outlineLevel="0" collapsed="false">
      <c r="A4" s="7" t="n">
        <f aca="false">COUNTA('Incident Log'!A4:A43)</f>
        <v>12</v>
      </c>
      <c r="B4" s="7"/>
      <c r="C4" s="7" t="n">
        <f aca="false">COUNTIF('Incident Log'!H4:H43,"Open")</f>
        <v>4</v>
      </c>
      <c r="D4" s="7"/>
      <c r="E4" s="7" t="n">
        <f aca="false">COUNTIF('Incident Log'!H4:H43,"Under Review")</f>
        <v>3</v>
      </c>
      <c r="F4" s="7"/>
      <c r="G4" s="7" t="n">
        <f aca="false">COUNTIF('Incident Log'!H4:H43,"Closed")</f>
        <v>5</v>
      </c>
      <c r="H4" s="7"/>
    </row>
    <row r="6" customFormat="false" ht="15" hidden="false" customHeight="true" outlineLevel="0" collapsed="false">
      <c r="A6" s="6" t="s">
        <v>17</v>
      </c>
      <c r="B6" s="6"/>
      <c r="C6" s="6" t="s">
        <v>18</v>
      </c>
      <c r="D6" s="6"/>
    </row>
    <row r="7" customFormat="false" ht="30" hidden="false" customHeight="true" outlineLevel="0" collapsed="false">
      <c r="A7" s="7" t="n">
        <f aca="false">COUNTIF('Incident Log'!F4:F43,"Serious")</f>
        <v>3</v>
      </c>
      <c r="B7" s="7"/>
      <c r="C7" s="8" t="n">
        <f aca="false">IFERROR(AVERAGEIF('Incident Log'!I4:I43,"&gt;0"),0)</f>
        <v>8.57142857142857</v>
      </c>
      <c r="D7" s="8"/>
    </row>
    <row r="10" customFormat="false" ht="26.85" hidden="false" customHeight="false" outlineLevel="0" collapsed="false">
      <c r="A10" s="9" t="s">
        <v>19</v>
      </c>
      <c r="D10" s="9" t="s">
        <v>20</v>
      </c>
    </row>
    <row r="11" customFormat="false" ht="15" hidden="false" customHeight="false" outlineLevel="0" collapsed="false">
      <c r="A11" s="10" t="s">
        <v>21</v>
      </c>
      <c r="B11" s="10" t="s">
        <v>22</v>
      </c>
      <c r="D11" s="10" t="s">
        <v>23</v>
      </c>
      <c r="E11" s="10" t="s">
        <v>22</v>
      </c>
    </row>
    <row r="12" customFormat="false" ht="15" hidden="false" customHeight="false" outlineLevel="0" collapsed="false">
      <c r="A12" s="11" t="s">
        <v>24</v>
      </c>
      <c r="B12" s="11" t="n">
        <f aca="false">COUNTIF('Incident Log'!E4:E43,"Attendance")</f>
        <v>3</v>
      </c>
      <c r="D12" s="11" t="s">
        <v>25</v>
      </c>
      <c r="E12" s="11" t="n">
        <f aca="false">COUNTIF('Incident Log'!F4:F43,"Minor")</f>
        <v>5</v>
      </c>
    </row>
    <row r="13" customFormat="false" ht="15" hidden="false" customHeight="false" outlineLevel="0" collapsed="false">
      <c r="A13" s="11" t="s">
        <v>26</v>
      </c>
      <c r="B13" s="11" t="n">
        <f aca="false">COUNTIF('Incident Log'!E4:E43,"Conduct")</f>
        <v>3</v>
      </c>
      <c r="D13" s="11" t="s">
        <v>27</v>
      </c>
      <c r="E13" s="11" t="n">
        <f aca="false">COUNTIF('Incident Log'!F4:F43,"Moderate")</f>
        <v>4</v>
      </c>
    </row>
    <row r="14" customFormat="false" ht="15" hidden="false" customHeight="false" outlineLevel="0" collapsed="false">
      <c r="A14" s="11" t="s">
        <v>28</v>
      </c>
      <c r="B14" s="11" t="n">
        <f aca="false">COUNTIF('Incident Log'!E4:E43,"Performance")</f>
        <v>2</v>
      </c>
      <c r="D14" s="11" t="s">
        <v>17</v>
      </c>
      <c r="E14" s="11" t="n">
        <f aca="false">COUNTIF('Incident Log'!F4:F43,"Serious")</f>
        <v>3</v>
      </c>
    </row>
    <row r="15" customFormat="false" ht="15" hidden="false" customHeight="false" outlineLevel="0" collapsed="false">
      <c r="A15" s="11" t="s">
        <v>29</v>
      </c>
      <c r="B15" s="11" t="n">
        <f aca="false">COUNTIF('Incident Log'!E4:E43,"Safety")</f>
        <v>2</v>
      </c>
    </row>
    <row r="16" customFormat="false" ht="15" hidden="false" customHeight="false" outlineLevel="0" collapsed="false">
      <c r="A16" s="11" t="s">
        <v>30</v>
      </c>
      <c r="B16" s="11" t="n">
        <f aca="false">COUNTIF('Incident Log'!E4:E43,"Policy")</f>
        <v>2</v>
      </c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AB86A"/>
    <pageSetUpPr fitToPage="false"/>
  </sheetPr>
  <dimension ref="A1:I4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0"/>
    <col collapsed="false" customWidth="true" hidden="false" outlineLevel="0" max="2" min="2" style="0" width="14"/>
    <col collapsed="false" customWidth="true" hidden="false" outlineLevel="0" max="3" min="3" style="0" width="13"/>
    <col collapsed="false" customWidth="true" hidden="false" outlineLevel="0" max="4" min="4" style="0" width="12"/>
    <col collapsed="false" customWidth="true" hidden="false" outlineLevel="0" max="5" min="5" style="0" width="13"/>
    <col collapsed="false" customWidth="true" hidden="false" outlineLevel="0" max="6" min="6" style="0" width="11"/>
    <col collapsed="false" customWidth="true" hidden="false" outlineLevel="0" max="7" min="7" style="0" width="15"/>
    <col collapsed="false" customWidth="true" hidden="false" outlineLevel="0" max="8" min="8" style="0" width="13"/>
    <col collapsed="false" customWidth="true" hidden="false" outlineLevel="0" max="9" min="9" style="0" width="11"/>
  </cols>
  <sheetData>
    <row r="1" customFormat="false" ht="141" hidden="false" customHeight="false" outlineLevel="0" collapsed="false">
      <c r="A1" s="12" t="s">
        <v>31</v>
      </c>
    </row>
    <row r="3" customFormat="false" ht="15" hidden="false" customHeight="false" outlineLevel="0" collapsed="false">
      <c r="A3" s="13" t="s">
        <v>32</v>
      </c>
      <c r="B3" s="13" t="s">
        <v>33</v>
      </c>
      <c r="C3" s="13" t="s">
        <v>34</v>
      </c>
      <c r="D3" s="13" t="s">
        <v>35</v>
      </c>
      <c r="E3" s="13" t="s">
        <v>21</v>
      </c>
      <c r="F3" s="13" t="s">
        <v>23</v>
      </c>
      <c r="G3" s="13" t="s">
        <v>36</v>
      </c>
      <c r="H3" s="13" t="s">
        <v>37</v>
      </c>
      <c r="I3" s="13" t="s">
        <v>38</v>
      </c>
    </row>
    <row r="4" customFormat="false" ht="15" hidden="false" customHeight="false" outlineLevel="0" collapsed="false">
      <c r="A4" s="14" t="s">
        <v>39</v>
      </c>
      <c r="B4" s="14" t="s">
        <v>40</v>
      </c>
      <c r="C4" s="14" t="s">
        <v>41</v>
      </c>
      <c r="D4" s="15" t="n">
        <v>46143</v>
      </c>
      <c r="E4" s="16" t="s">
        <v>29</v>
      </c>
      <c r="F4" s="16" t="s">
        <v>17</v>
      </c>
      <c r="G4" s="14" t="s">
        <v>42</v>
      </c>
      <c r="H4" s="16" t="s">
        <v>16</v>
      </c>
      <c r="I4" s="17" t="str">
        <f aca="true">IF(D4="","",IF(H4="Closed","",TODAY()-D4))</f>
        <v/>
      </c>
    </row>
    <row r="5" customFormat="false" ht="15" hidden="false" customHeight="false" outlineLevel="0" collapsed="false">
      <c r="A5" s="14" t="s">
        <v>43</v>
      </c>
      <c r="B5" s="14" t="s">
        <v>44</v>
      </c>
      <c r="C5" s="14" t="s">
        <v>45</v>
      </c>
      <c r="D5" s="15" t="n">
        <v>46148</v>
      </c>
      <c r="E5" s="16" t="s">
        <v>24</v>
      </c>
      <c r="F5" s="16" t="s">
        <v>25</v>
      </c>
      <c r="G5" s="14" t="s">
        <v>46</v>
      </c>
      <c r="H5" s="16" t="s">
        <v>16</v>
      </c>
      <c r="I5" s="18" t="str">
        <f aca="true">IF(D5="","",IF(H5="Closed","",TODAY()-D5))</f>
        <v/>
      </c>
    </row>
    <row r="6" customFormat="false" ht="15" hidden="false" customHeight="false" outlineLevel="0" collapsed="false">
      <c r="A6" s="14" t="s">
        <v>47</v>
      </c>
      <c r="B6" s="14" t="s">
        <v>48</v>
      </c>
      <c r="C6" s="14" t="s">
        <v>49</v>
      </c>
      <c r="D6" s="15" t="n">
        <v>46155</v>
      </c>
      <c r="E6" s="16" t="s">
        <v>26</v>
      </c>
      <c r="F6" s="16" t="s">
        <v>27</v>
      </c>
      <c r="G6" s="14" t="s">
        <v>50</v>
      </c>
      <c r="H6" s="16" t="s">
        <v>16</v>
      </c>
      <c r="I6" s="17" t="str">
        <f aca="true">IF(D6="","",IF(H6="Closed","",TODAY()-D6))</f>
        <v/>
      </c>
    </row>
    <row r="7" customFormat="false" ht="15" hidden="false" customHeight="false" outlineLevel="0" collapsed="false">
      <c r="A7" s="14" t="s">
        <v>51</v>
      </c>
      <c r="B7" s="14" t="s">
        <v>52</v>
      </c>
      <c r="C7" s="14" t="s">
        <v>53</v>
      </c>
      <c r="D7" s="15" t="n">
        <v>46162</v>
      </c>
      <c r="E7" s="16" t="s">
        <v>30</v>
      </c>
      <c r="F7" s="16" t="s">
        <v>25</v>
      </c>
      <c r="G7" s="14" t="s">
        <v>46</v>
      </c>
      <c r="H7" s="16" t="s">
        <v>16</v>
      </c>
      <c r="I7" s="18" t="str">
        <f aca="true">IF(D7="","",IF(H7="Closed","",TODAY()-D7))</f>
        <v/>
      </c>
    </row>
    <row r="8" customFormat="false" ht="15" hidden="false" customHeight="false" outlineLevel="0" collapsed="false">
      <c r="A8" s="14" t="s">
        <v>54</v>
      </c>
      <c r="B8" s="14" t="s">
        <v>55</v>
      </c>
      <c r="C8" s="14" t="s">
        <v>41</v>
      </c>
      <c r="D8" s="15" t="n">
        <v>46165</v>
      </c>
      <c r="E8" s="16" t="s">
        <v>24</v>
      </c>
      <c r="F8" s="16" t="s">
        <v>27</v>
      </c>
      <c r="G8" s="14" t="s">
        <v>50</v>
      </c>
      <c r="H8" s="16" t="s">
        <v>15</v>
      </c>
      <c r="I8" s="17" t="n">
        <f aca="true">IF(D8="","",IF(H8="Closed","",TODAY()-D8))</f>
        <v>19</v>
      </c>
    </row>
    <row r="9" customFormat="false" ht="15" hidden="false" customHeight="false" outlineLevel="0" collapsed="false">
      <c r="A9" s="14" t="s">
        <v>56</v>
      </c>
      <c r="B9" s="14" t="s">
        <v>57</v>
      </c>
      <c r="C9" s="14" t="s">
        <v>58</v>
      </c>
      <c r="D9" s="15" t="n">
        <v>46169</v>
      </c>
      <c r="E9" s="16" t="s">
        <v>28</v>
      </c>
      <c r="F9" s="16" t="s">
        <v>27</v>
      </c>
      <c r="G9" s="14" t="s">
        <v>50</v>
      </c>
      <c r="H9" s="16" t="s">
        <v>14</v>
      </c>
      <c r="I9" s="18" t="n">
        <f aca="true">IF(D9="","",IF(H9="Closed","",TODAY()-D9))</f>
        <v>15</v>
      </c>
    </row>
    <row r="10" customFormat="false" ht="15" hidden="false" customHeight="false" outlineLevel="0" collapsed="false">
      <c r="A10" s="14" t="s">
        <v>59</v>
      </c>
      <c r="B10" s="14" t="s">
        <v>60</v>
      </c>
      <c r="C10" s="14" t="s">
        <v>45</v>
      </c>
      <c r="D10" s="15" t="n">
        <v>46173</v>
      </c>
      <c r="E10" s="16" t="s">
        <v>26</v>
      </c>
      <c r="F10" s="16" t="s">
        <v>17</v>
      </c>
      <c r="G10" s="14" t="s">
        <v>61</v>
      </c>
      <c r="H10" s="16" t="s">
        <v>15</v>
      </c>
      <c r="I10" s="17" t="n">
        <f aca="true">IF(D10="","",IF(H10="Closed","",TODAY()-D10))</f>
        <v>11</v>
      </c>
    </row>
    <row r="11" customFormat="false" ht="15" hidden="false" customHeight="false" outlineLevel="0" collapsed="false">
      <c r="A11" s="14" t="s">
        <v>62</v>
      </c>
      <c r="B11" s="14" t="s">
        <v>63</v>
      </c>
      <c r="C11" s="14" t="s">
        <v>49</v>
      </c>
      <c r="D11" s="15" t="n">
        <v>46176</v>
      </c>
      <c r="E11" s="16" t="s">
        <v>29</v>
      </c>
      <c r="F11" s="16" t="s">
        <v>25</v>
      </c>
      <c r="G11" s="14" t="s">
        <v>64</v>
      </c>
      <c r="H11" s="16" t="s">
        <v>16</v>
      </c>
      <c r="I11" s="18" t="str">
        <f aca="true">IF(D11="","",IF(H11="Closed","",TODAY()-D11))</f>
        <v/>
      </c>
    </row>
    <row r="12" customFormat="false" ht="15" hidden="false" customHeight="false" outlineLevel="0" collapsed="false">
      <c r="A12" s="14" t="s">
        <v>65</v>
      </c>
      <c r="B12" s="14" t="s">
        <v>66</v>
      </c>
      <c r="C12" s="14" t="s">
        <v>41</v>
      </c>
      <c r="D12" s="15" t="n">
        <v>46178</v>
      </c>
      <c r="E12" s="16" t="s">
        <v>24</v>
      </c>
      <c r="F12" s="16" t="s">
        <v>25</v>
      </c>
      <c r="G12" s="14" t="s">
        <v>46</v>
      </c>
      <c r="H12" s="16" t="s">
        <v>14</v>
      </c>
      <c r="I12" s="17" t="n">
        <f aca="true">IF(D12="","",IF(H12="Closed","",TODAY()-D12))</f>
        <v>6</v>
      </c>
    </row>
    <row r="13" customFormat="false" ht="15" hidden="false" customHeight="false" outlineLevel="0" collapsed="false">
      <c r="A13" s="14" t="s">
        <v>67</v>
      </c>
      <c r="B13" s="14" t="s">
        <v>68</v>
      </c>
      <c r="C13" s="14" t="s">
        <v>53</v>
      </c>
      <c r="D13" s="15" t="n">
        <v>46180</v>
      </c>
      <c r="E13" s="16" t="s">
        <v>30</v>
      </c>
      <c r="F13" s="16" t="s">
        <v>27</v>
      </c>
      <c r="G13" s="14" t="s">
        <v>50</v>
      </c>
      <c r="H13" s="16" t="s">
        <v>14</v>
      </c>
      <c r="I13" s="18" t="n">
        <f aca="true">IF(D13="","",IF(H13="Closed","",TODAY()-D13))</f>
        <v>4</v>
      </c>
    </row>
    <row r="14" customFormat="false" ht="15" hidden="false" customHeight="false" outlineLevel="0" collapsed="false">
      <c r="A14" s="14" t="s">
        <v>69</v>
      </c>
      <c r="B14" s="14" t="s">
        <v>70</v>
      </c>
      <c r="C14" s="14" t="s">
        <v>58</v>
      </c>
      <c r="D14" s="15" t="n">
        <v>46181</v>
      </c>
      <c r="E14" s="16" t="s">
        <v>26</v>
      </c>
      <c r="F14" s="16" t="s">
        <v>25</v>
      </c>
      <c r="G14" s="14" t="s">
        <v>46</v>
      </c>
      <c r="H14" s="16" t="s">
        <v>15</v>
      </c>
      <c r="I14" s="17" t="n">
        <f aca="true">IF(D14="","",IF(H14="Closed","",TODAY()-D14))</f>
        <v>3</v>
      </c>
    </row>
    <row r="15" customFormat="false" ht="15" hidden="false" customHeight="false" outlineLevel="0" collapsed="false">
      <c r="A15" s="14" t="s">
        <v>71</v>
      </c>
      <c r="B15" s="14" t="s">
        <v>72</v>
      </c>
      <c r="C15" s="14" t="s">
        <v>49</v>
      </c>
      <c r="D15" s="15" t="n">
        <v>46182</v>
      </c>
      <c r="E15" s="16" t="s">
        <v>28</v>
      </c>
      <c r="F15" s="16" t="s">
        <v>17</v>
      </c>
      <c r="G15" s="14" t="s">
        <v>42</v>
      </c>
      <c r="H15" s="16" t="s">
        <v>14</v>
      </c>
      <c r="I15" s="18" t="n">
        <f aca="true">IF(D15="","",IF(H15="Closed","",TODAY()-D15))</f>
        <v>2</v>
      </c>
    </row>
    <row r="16" customFormat="false" ht="15" hidden="false" customHeight="false" outlineLevel="0" collapsed="false">
      <c r="A16" s="14"/>
      <c r="B16" s="14"/>
      <c r="C16" s="14"/>
      <c r="D16" s="15"/>
      <c r="E16" s="16"/>
      <c r="F16" s="16"/>
      <c r="G16" s="14"/>
      <c r="H16" s="16"/>
      <c r="I16" s="17" t="str">
        <f aca="true">IF(D16="","",IF(H16="Closed","",TODAY()-D16))</f>
        <v/>
      </c>
    </row>
    <row r="17" customFormat="false" ht="15" hidden="false" customHeight="false" outlineLevel="0" collapsed="false">
      <c r="A17" s="14"/>
      <c r="B17" s="14"/>
      <c r="C17" s="14"/>
      <c r="D17" s="15"/>
      <c r="E17" s="16"/>
      <c r="F17" s="16"/>
      <c r="G17" s="14"/>
      <c r="H17" s="16"/>
      <c r="I17" s="18" t="str">
        <f aca="true">IF(D17="","",IF(H17="Closed","",TODAY()-D17))</f>
        <v/>
      </c>
    </row>
    <row r="18" customFormat="false" ht="15" hidden="false" customHeight="false" outlineLevel="0" collapsed="false">
      <c r="A18" s="14"/>
      <c r="B18" s="14"/>
      <c r="C18" s="14"/>
      <c r="D18" s="15"/>
      <c r="E18" s="16"/>
      <c r="F18" s="16"/>
      <c r="G18" s="14"/>
      <c r="H18" s="16"/>
      <c r="I18" s="17" t="str">
        <f aca="true">IF(D18="","",IF(H18="Closed","",TODAY()-D18))</f>
        <v/>
      </c>
    </row>
    <row r="19" customFormat="false" ht="15" hidden="false" customHeight="false" outlineLevel="0" collapsed="false">
      <c r="A19" s="14"/>
      <c r="B19" s="14"/>
      <c r="C19" s="14"/>
      <c r="D19" s="15"/>
      <c r="E19" s="16"/>
      <c r="F19" s="16"/>
      <c r="G19" s="14"/>
      <c r="H19" s="16"/>
      <c r="I19" s="18" t="str">
        <f aca="true">IF(D19="","",IF(H19="Closed","",TODAY()-D19))</f>
        <v/>
      </c>
    </row>
    <row r="20" customFormat="false" ht="15" hidden="false" customHeight="false" outlineLevel="0" collapsed="false">
      <c r="A20" s="14"/>
      <c r="B20" s="14"/>
      <c r="C20" s="14"/>
      <c r="D20" s="15"/>
      <c r="E20" s="16"/>
      <c r="F20" s="16"/>
      <c r="G20" s="14"/>
      <c r="H20" s="16"/>
      <c r="I20" s="17" t="str">
        <f aca="true">IF(D20="","",IF(H20="Closed","",TODAY()-D20))</f>
        <v/>
      </c>
    </row>
    <row r="21" customFormat="false" ht="15" hidden="false" customHeight="false" outlineLevel="0" collapsed="false">
      <c r="A21" s="14"/>
      <c r="B21" s="14"/>
      <c r="C21" s="14"/>
      <c r="D21" s="15"/>
      <c r="E21" s="16"/>
      <c r="F21" s="16"/>
      <c r="G21" s="14"/>
      <c r="H21" s="16"/>
      <c r="I21" s="18" t="str">
        <f aca="true">IF(D21="","",IF(H21="Closed","",TODAY()-D21))</f>
        <v/>
      </c>
    </row>
    <row r="22" customFormat="false" ht="15" hidden="false" customHeight="false" outlineLevel="0" collapsed="false">
      <c r="A22" s="14"/>
      <c r="B22" s="14"/>
      <c r="C22" s="14"/>
      <c r="D22" s="15"/>
      <c r="E22" s="16"/>
      <c r="F22" s="16"/>
      <c r="G22" s="14"/>
      <c r="H22" s="16"/>
      <c r="I22" s="17" t="str">
        <f aca="true">IF(D22="","",IF(H22="Closed","",TODAY()-D22))</f>
        <v/>
      </c>
    </row>
    <row r="23" customFormat="false" ht="15" hidden="false" customHeight="false" outlineLevel="0" collapsed="false">
      <c r="A23" s="14"/>
      <c r="B23" s="14"/>
      <c r="C23" s="14"/>
      <c r="D23" s="15"/>
      <c r="E23" s="16"/>
      <c r="F23" s="16"/>
      <c r="G23" s="14"/>
      <c r="H23" s="16"/>
      <c r="I23" s="18" t="str">
        <f aca="true">IF(D23="","",IF(H23="Closed","",TODAY()-D23))</f>
        <v/>
      </c>
    </row>
    <row r="24" customFormat="false" ht="15" hidden="false" customHeight="false" outlineLevel="0" collapsed="false">
      <c r="A24" s="14"/>
      <c r="B24" s="14"/>
      <c r="C24" s="14"/>
      <c r="D24" s="15"/>
      <c r="E24" s="16"/>
      <c r="F24" s="16"/>
      <c r="G24" s="14"/>
      <c r="H24" s="16"/>
      <c r="I24" s="17" t="str">
        <f aca="true">IF(D24="","",IF(H24="Closed","",TODAY()-D24))</f>
        <v/>
      </c>
    </row>
    <row r="25" customFormat="false" ht="15" hidden="false" customHeight="false" outlineLevel="0" collapsed="false">
      <c r="A25" s="14"/>
      <c r="B25" s="14"/>
      <c r="C25" s="14"/>
      <c r="D25" s="15"/>
      <c r="E25" s="16"/>
      <c r="F25" s="16"/>
      <c r="G25" s="14"/>
      <c r="H25" s="16"/>
      <c r="I25" s="18" t="str">
        <f aca="true">IF(D25="","",IF(H25="Closed","",TODAY()-D25))</f>
        <v/>
      </c>
    </row>
    <row r="26" customFormat="false" ht="15" hidden="false" customHeight="false" outlineLevel="0" collapsed="false">
      <c r="A26" s="14"/>
      <c r="B26" s="14"/>
      <c r="C26" s="14"/>
      <c r="D26" s="15"/>
      <c r="E26" s="16"/>
      <c r="F26" s="16"/>
      <c r="G26" s="14"/>
      <c r="H26" s="16"/>
      <c r="I26" s="17" t="str">
        <f aca="true">IF(D26="","",IF(H26="Closed","",TODAY()-D26))</f>
        <v/>
      </c>
    </row>
    <row r="27" customFormat="false" ht="15" hidden="false" customHeight="false" outlineLevel="0" collapsed="false">
      <c r="A27" s="14"/>
      <c r="B27" s="14"/>
      <c r="C27" s="14"/>
      <c r="D27" s="15"/>
      <c r="E27" s="16"/>
      <c r="F27" s="16"/>
      <c r="G27" s="14"/>
      <c r="H27" s="16"/>
      <c r="I27" s="18" t="str">
        <f aca="true">IF(D27="","",IF(H27="Closed","",TODAY()-D27))</f>
        <v/>
      </c>
    </row>
    <row r="28" customFormat="false" ht="15" hidden="false" customHeight="false" outlineLevel="0" collapsed="false">
      <c r="A28" s="14"/>
      <c r="B28" s="14"/>
      <c r="C28" s="14"/>
      <c r="D28" s="15"/>
      <c r="E28" s="16"/>
      <c r="F28" s="16"/>
      <c r="G28" s="14"/>
      <c r="H28" s="16"/>
      <c r="I28" s="17" t="str">
        <f aca="true">IF(D28="","",IF(H28="Closed","",TODAY()-D28))</f>
        <v/>
      </c>
    </row>
    <row r="29" customFormat="false" ht="15" hidden="false" customHeight="false" outlineLevel="0" collapsed="false">
      <c r="A29" s="14"/>
      <c r="B29" s="14"/>
      <c r="C29" s="14"/>
      <c r="D29" s="15"/>
      <c r="E29" s="16"/>
      <c r="F29" s="16"/>
      <c r="G29" s="14"/>
      <c r="H29" s="16"/>
      <c r="I29" s="18" t="str">
        <f aca="true">IF(D29="","",IF(H29="Closed","",TODAY()-D29))</f>
        <v/>
      </c>
    </row>
    <row r="30" customFormat="false" ht="15" hidden="false" customHeight="false" outlineLevel="0" collapsed="false">
      <c r="A30" s="14"/>
      <c r="B30" s="14"/>
      <c r="C30" s="14"/>
      <c r="D30" s="15"/>
      <c r="E30" s="16"/>
      <c r="F30" s="16"/>
      <c r="G30" s="14"/>
      <c r="H30" s="16"/>
      <c r="I30" s="17" t="str">
        <f aca="true">IF(D30="","",IF(H30="Closed","",TODAY()-D30))</f>
        <v/>
      </c>
    </row>
    <row r="31" customFormat="false" ht="15" hidden="false" customHeight="false" outlineLevel="0" collapsed="false">
      <c r="A31" s="14"/>
      <c r="B31" s="14"/>
      <c r="C31" s="14"/>
      <c r="D31" s="15"/>
      <c r="E31" s="16"/>
      <c r="F31" s="16"/>
      <c r="G31" s="14"/>
      <c r="H31" s="16"/>
      <c r="I31" s="18" t="str">
        <f aca="true">IF(D31="","",IF(H31="Closed","",TODAY()-D31))</f>
        <v/>
      </c>
    </row>
    <row r="32" customFormat="false" ht="15" hidden="false" customHeight="false" outlineLevel="0" collapsed="false">
      <c r="A32" s="14"/>
      <c r="B32" s="14"/>
      <c r="C32" s="14"/>
      <c r="D32" s="15"/>
      <c r="E32" s="16"/>
      <c r="F32" s="16"/>
      <c r="G32" s="14"/>
      <c r="H32" s="16"/>
      <c r="I32" s="17" t="str">
        <f aca="true">IF(D32="","",IF(H32="Closed","",TODAY()-D32))</f>
        <v/>
      </c>
    </row>
    <row r="33" customFormat="false" ht="15" hidden="false" customHeight="false" outlineLevel="0" collapsed="false">
      <c r="A33" s="14"/>
      <c r="B33" s="14"/>
      <c r="C33" s="14"/>
      <c r="D33" s="15"/>
      <c r="E33" s="16"/>
      <c r="F33" s="16"/>
      <c r="G33" s="14"/>
      <c r="H33" s="16"/>
      <c r="I33" s="18" t="str">
        <f aca="true">IF(D33="","",IF(H33="Closed","",TODAY()-D33))</f>
        <v/>
      </c>
    </row>
    <row r="34" customFormat="false" ht="15" hidden="false" customHeight="false" outlineLevel="0" collapsed="false">
      <c r="A34" s="14"/>
      <c r="B34" s="14"/>
      <c r="C34" s="14"/>
      <c r="D34" s="15"/>
      <c r="E34" s="16"/>
      <c r="F34" s="16"/>
      <c r="G34" s="14"/>
      <c r="H34" s="16"/>
      <c r="I34" s="17" t="str">
        <f aca="true">IF(D34="","",IF(H34="Closed","",TODAY()-D34))</f>
        <v/>
      </c>
    </row>
    <row r="35" customFormat="false" ht="15" hidden="false" customHeight="false" outlineLevel="0" collapsed="false">
      <c r="A35" s="14"/>
      <c r="B35" s="14"/>
      <c r="C35" s="14"/>
      <c r="D35" s="15"/>
      <c r="E35" s="16"/>
      <c r="F35" s="16"/>
      <c r="G35" s="14"/>
      <c r="H35" s="16"/>
      <c r="I35" s="18" t="str">
        <f aca="true">IF(D35="","",IF(H35="Closed","",TODAY()-D35))</f>
        <v/>
      </c>
    </row>
    <row r="36" customFormat="false" ht="15" hidden="false" customHeight="false" outlineLevel="0" collapsed="false">
      <c r="A36" s="14"/>
      <c r="B36" s="14"/>
      <c r="C36" s="14"/>
      <c r="D36" s="15"/>
      <c r="E36" s="16"/>
      <c r="F36" s="16"/>
      <c r="G36" s="14"/>
      <c r="H36" s="16"/>
      <c r="I36" s="17" t="str">
        <f aca="true">IF(D36="","",IF(H36="Closed","",TODAY()-D36))</f>
        <v/>
      </c>
    </row>
    <row r="37" customFormat="false" ht="15" hidden="false" customHeight="false" outlineLevel="0" collapsed="false">
      <c r="A37" s="14"/>
      <c r="B37" s="14"/>
      <c r="C37" s="14"/>
      <c r="D37" s="15"/>
      <c r="E37" s="16"/>
      <c r="F37" s="16"/>
      <c r="G37" s="14"/>
      <c r="H37" s="16"/>
      <c r="I37" s="18" t="str">
        <f aca="true">IF(D37="","",IF(H37="Closed","",TODAY()-D37))</f>
        <v/>
      </c>
    </row>
    <row r="38" customFormat="false" ht="15" hidden="false" customHeight="false" outlineLevel="0" collapsed="false">
      <c r="A38" s="14"/>
      <c r="B38" s="14"/>
      <c r="C38" s="14"/>
      <c r="D38" s="15"/>
      <c r="E38" s="16"/>
      <c r="F38" s="16"/>
      <c r="G38" s="14"/>
      <c r="H38" s="16"/>
      <c r="I38" s="17" t="str">
        <f aca="true">IF(D38="","",IF(H38="Closed","",TODAY()-D38))</f>
        <v/>
      </c>
    </row>
    <row r="39" customFormat="false" ht="15" hidden="false" customHeight="false" outlineLevel="0" collapsed="false">
      <c r="A39" s="14"/>
      <c r="B39" s="14"/>
      <c r="C39" s="14"/>
      <c r="D39" s="15"/>
      <c r="E39" s="16"/>
      <c r="F39" s="16"/>
      <c r="G39" s="14"/>
      <c r="H39" s="16"/>
      <c r="I39" s="18" t="str">
        <f aca="true">IF(D39="","",IF(H39="Closed","",TODAY()-D39))</f>
        <v/>
      </c>
    </row>
    <row r="40" customFormat="false" ht="15" hidden="false" customHeight="false" outlineLevel="0" collapsed="false">
      <c r="A40" s="14"/>
      <c r="B40" s="14"/>
      <c r="C40" s="14"/>
      <c r="D40" s="15"/>
      <c r="E40" s="16"/>
      <c r="F40" s="16"/>
      <c r="G40" s="14"/>
      <c r="H40" s="16"/>
      <c r="I40" s="17" t="str">
        <f aca="true">IF(D40="","",IF(H40="Closed","",TODAY()-D40))</f>
        <v/>
      </c>
    </row>
    <row r="41" customFormat="false" ht="15" hidden="false" customHeight="false" outlineLevel="0" collapsed="false">
      <c r="A41" s="14"/>
      <c r="B41" s="14"/>
      <c r="C41" s="14"/>
      <c r="D41" s="15"/>
      <c r="E41" s="16"/>
      <c r="F41" s="16"/>
      <c r="G41" s="14"/>
      <c r="H41" s="16"/>
      <c r="I41" s="18" t="str">
        <f aca="true">IF(D41="","",IF(H41="Closed","",TODAY()-D41))</f>
        <v/>
      </c>
    </row>
    <row r="42" customFormat="false" ht="15" hidden="false" customHeight="false" outlineLevel="0" collapsed="false">
      <c r="A42" s="14"/>
      <c r="B42" s="14"/>
      <c r="C42" s="14"/>
      <c r="D42" s="15"/>
      <c r="E42" s="16"/>
      <c r="F42" s="16"/>
      <c r="G42" s="14"/>
      <c r="H42" s="16"/>
      <c r="I42" s="17" t="str">
        <f aca="true">IF(D42="","",IF(H42="Closed","",TODAY()-D42))</f>
        <v/>
      </c>
    </row>
    <row r="43" customFormat="false" ht="15" hidden="false" customHeight="false" outlineLevel="0" collapsed="false">
      <c r="A43" s="14"/>
      <c r="B43" s="14"/>
      <c r="C43" s="14"/>
      <c r="D43" s="15"/>
      <c r="E43" s="16"/>
      <c r="F43" s="16"/>
      <c r="G43" s="14"/>
      <c r="H43" s="16"/>
      <c r="I43" s="18" t="str">
        <f aca="true">IF(D43="","",IF(H43="Closed","",TODAY()-D43))</f>
        <v/>
      </c>
    </row>
  </sheetData>
  <conditionalFormatting sqref="F4:F43">
    <cfRule type="cellIs" priority="2" operator="equal" aboveAverage="0" equalAverage="0" bottom="0" percent="0" rank="0" text="" dxfId="0">
      <formula>"Serious"</formula>
    </cfRule>
    <cfRule type="cellIs" priority="3" operator="equal" aboveAverage="0" equalAverage="0" bottom="0" percent="0" rank="0" text="" dxfId="1">
      <formula>"Moderate"</formula>
    </cfRule>
  </conditionalFormatting>
  <conditionalFormatting sqref="H4:H43">
    <cfRule type="cellIs" priority="4" operator="equal" aboveAverage="0" equalAverage="0" bottom="0" percent="0" rank="0" text="" dxfId="2">
      <formula>"Closed"</formula>
    </cfRule>
    <cfRule type="cellIs" priority="5" operator="equal" aboveAverage="0" equalAverage="0" bottom="0" percent="0" rank="0" text="" dxfId="0">
      <formula>"Open"</formula>
    </cfRule>
    <cfRule type="cellIs" priority="6" operator="equal" aboveAverage="0" equalAverage="0" bottom="0" percent="0" rank="0" text="" dxfId="1">
      <formula>"Under Review"</formula>
    </cfRule>
  </conditionalFormatting>
  <dataValidations count="5">
    <dataValidation allowBlank="true" errorStyle="stop" operator="between" showDropDown="false" showErrorMessage="false" showInputMessage="false" sqref="C4:C43" type="list">
      <formula1>Lists!$A$4:$A$9</formula1>
      <formula2>0</formula2>
    </dataValidation>
    <dataValidation allowBlank="true" errorStyle="stop" operator="between" showDropDown="false" showErrorMessage="false" showInputMessage="false" sqref="E4:E43" type="list">
      <formula1>Lists!$B$4:$B$8</formula1>
      <formula2>0</formula2>
    </dataValidation>
    <dataValidation allowBlank="true" errorStyle="stop" operator="between" showDropDown="false" showErrorMessage="false" showInputMessage="false" sqref="F4:F43" type="list">
      <formula1>Lists!$C$4:$C$6</formula1>
      <formula2>0</formula2>
    </dataValidation>
    <dataValidation allowBlank="true" errorStyle="stop" operator="between" showDropDown="false" showErrorMessage="false" showInputMessage="false" sqref="G4:G43" type="list">
      <formula1>Lists!$D$4:$D$8</formula1>
      <formula2>0</formula2>
    </dataValidation>
    <dataValidation allowBlank="true" errorStyle="stop" operator="between" showDropDown="false" showErrorMessage="false" showInputMessage="false" sqref="H4:H43" type="list">
      <formula1>Lists!$E$4:$E$6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EDCAE"/>
    <pageSetUpPr fitToPage="false"/>
  </sheetPr>
  <dimension ref="A1:E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2" min="1" style="0" width="13"/>
    <col collapsed="false" customWidth="true" hidden="false" outlineLevel="0" max="3" min="3" style="0" width="11"/>
    <col collapsed="false" customWidth="true" hidden="false" outlineLevel="0" max="4" min="4" style="0" width="15"/>
    <col collapsed="false" customWidth="true" hidden="false" outlineLevel="0" max="5" min="5" style="0" width="13"/>
  </cols>
  <sheetData>
    <row r="1" customFormat="false" ht="26.85" hidden="false" customHeight="false" outlineLevel="0" collapsed="false">
      <c r="A1" s="12" t="s">
        <v>73</v>
      </c>
    </row>
    <row r="3" customFormat="false" ht="15" hidden="false" customHeight="false" outlineLevel="0" collapsed="false">
      <c r="A3" s="19" t="s">
        <v>34</v>
      </c>
      <c r="B3" s="19" t="s">
        <v>21</v>
      </c>
      <c r="C3" s="19" t="s">
        <v>23</v>
      </c>
      <c r="D3" s="19" t="s">
        <v>74</v>
      </c>
      <c r="E3" s="19" t="s">
        <v>37</v>
      </c>
    </row>
    <row r="4" customFormat="false" ht="15" hidden="false" customHeight="false" outlineLevel="0" collapsed="false">
      <c r="A4" s="0" t="s">
        <v>45</v>
      </c>
      <c r="B4" s="0" t="s">
        <v>24</v>
      </c>
      <c r="C4" s="0" t="s">
        <v>25</v>
      </c>
      <c r="D4" s="0" t="s">
        <v>46</v>
      </c>
      <c r="E4" s="0" t="s">
        <v>14</v>
      </c>
    </row>
    <row r="5" customFormat="false" ht="15" hidden="false" customHeight="false" outlineLevel="0" collapsed="false">
      <c r="A5" s="0" t="s">
        <v>49</v>
      </c>
      <c r="B5" s="0" t="s">
        <v>26</v>
      </c>
      <c r="C5" s="0" t="s">
        <v>27</v>
      </c>
      <c r="D5" s="0" t="s">
        <v>50</v>
      </c>
      <c r="E5" s="0" t="s">
        <v>15</v>
      </c>
    </row>
    <row r="6" customFormat="false" ht="15" hidden="false" customHeight="false" outlineLevel="0" collapsed="false">
      <c r="A6" s="0" t="s">
        <v>41</v>
      </c>
      <c r="B6" s="0" t="s">
        <v>28</v>
      </c>
      <c r="C6" s="0" t="s">
        <v>17</v>
      </c>
      <c r="D6" s="0" t="s">
        <v>42</v>
      </c>
      <c r="E6" s="0" t="s">
        <v>16</v>
      </c>
    </row>
    <row r="7" customFormat="false" ht="15" hidden="false" customHeight="false" outlineLevel="0" collapsed="false">
      <c r="A7" s="0" t="s">
        <v>53</v>
      </c>
      <c r="B7" s="0" t="s">
        <v>29</v>
      </c>
      <c r="D7" s="0" t="s">
        <v>61</v>
      </c>
    </row>
    <row r="8" customFormat="false" ht="15" hidden="false" customHeight="false" outlineLevel="0" collapsed="false">
      <c r="A8" s="0" t="s">
        <v>75</v>
      </c>
      <c r="B8" s="0" t="s">
        <v>30</v>
      </c>
      <c r="D8" s="0" t="s">
        <v>64</v>
      </c>
    </row>
    <row r="9" customFormat="false" ht="15" hidden="false" customHeight="false" outlineLevel="0" collapsed="false">
      <c r="A9" s="0" t="s">
        <v>58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2026-06-11T02:16:06Z</dcterms:created>
  <dc:creator>openpyxl</dc:creator>
  <dc:description/>
  <dc:language>en-US</dc:language>
  <cp:lastModifiedBy/>
  <dcterms:modified xsi:type="dcterms:W3CDTF">2026-06-11T02:16:15Z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