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Expense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<sst xmlns="http://schemas.openxmlformats.org/spreadsheetml/2006/main" count="156" uniqueCount="94">
  <si>
    <t xml:space="preserve">How to Use  —  Expense Claim Tracker</t>
  </si>
  <si>
    <t xml:space="preserve">by ExcelGuru.io  |  Log claims, track approvals and see exactly what you owe.</t>
  </si>
  <si>
    <t xml:space="preserve">What this template does</t>
  </si>
  <si>
    <t xml:space="preserve">Record every expense claim, track it through approval and reimbursement, and total spending by category.</t>
  </si>
  <si>
    <t xml:space="preserve">Sheet 1 — Expenses</t>
  </si>
  <si>
    <t xml:space="preserve">Log each claim with its category, amount and status. The approved amount and days pending calculate automatically.</t>
  </si>
  <si>
    <t xml:space="preserve">Sheet 2 — Dashboard</t>
  </si>
  <si>
    <t xml:space="preserve">See total and approved amounts, what is still pending, and spending by category.</t>
  </si>
  <si>
    <t xml:space="preserve">Colour guide</t>
  </si>
  <si>
    <t xml:space="preserve">Green marks Reimbursed claims, blue Approved, amber Submitted and red Rejected. Clear the amber claims first.</t>
  </si>
  <si>
    <t xml:space="preserve">Tips</t>
  </si>
  <si>
    <t xml:space="preserve">Process submitted claims promptly to keep staff happy. Watch the category chart to spot where spending is rising.</t>
  </si>
  <si>
    <t xml:space="preserve">EXPENSE CLAIMS  —  DASHBOARD</t>
  </si>
  <si>
    <t xml:space="preserve">Total Claims</t>
  </si>
  <si>
    <t xml:space="preserve">Total Amount</t>
  </si>
  <si>
    <t xml:space="preserve">Approved Amount</t>
  </si>
  <si>
    <t xml:space="preserve">Reimbursed</t>
  </si>
  <si>
    <t xml:space="preserve">Pending Claims</t>
  </si>
  <si>
    <t xml:space="preserve">Avg Claim</t>
  </si>
  <si>
    <t xml:space="preserve">Amount by Category</t>
  </si>
  <si>
    <t xml:space="preserve">Claims by Status</t>
  </si>
  <si>
    <t xml:space="preserve">Category</t>
  </si>
  <si>
    <t xml:space="preserve">Amount</t>
  </si>
  <si>
    <t xml:space="preserve">Status</t>
  </si>
  <si>
    <t xml:space="preserve">Count</t>
  </si>
  <si>
    <t xml:space="preserve">Travel</t>
  </si>
  <si>
    <t xml:space="preserve">Submitted</t>
  </si>
  <si>
    <t xml:space="preserve">Meals</t>
  </si>
  <si>
    <t xml:space="preserve">Approved</t>
  </si>
  <si>
    <t xml:space="preserve">Accommodation</t>
  </si>
  <si>
    <t xml:space="preserve">Supplies</t>
  </si>
  <si>
    <t xml:space="preserve">Rejected</t>
  </si>
  <si>
    <t xml:space="preserve">Software</t>
  </si>
  <si>
    <t xml:space="preserve">Other</t>
  </si>
  <si>
    <t xml:space="preserve">Expense Claim Tracker — log claims; approved amount &amp; pending days auto-calculate</t>
  </si>
  <si>
    <t xml:space="preserve">Claim ID</t>
  </si>
  <si>
    <t xml:space="preserve">Employee</t>
  </si>
  <si>
    <t xml:space="preserve">Department</t>
  </si>
  <si>
    <t xml:space="preserve">Date</t>
  </si>
  <si>
    <t xml:space="preserve">Description</t>
  </si>
  <si>
    <t xml:space="preserve">Approved Amt</t>
  </si>
  <si>
    <t xml:space="preserve">Days Pending</t>
  </si>
  <si>
    <t xml:space="preserve">EXP-001</t>
  </si>
  <si>
    <t xml:space="preserve">Sarah Mitchell</t>
  </si>
  <si>
    <t xml:space="preserve">Sales</t>
  </si>
  <si>
    <t xml:space="preserve">Client visit flights</t>
  </si>
  <si>
    <t xml:space="preserve">EXP-002</t>
  </si>
  <si>
    <t xml:space="preserve">James Park</t>
  </si>
  <si>
    <t xml:space="preserve">Engineering</t>
  </si>
  <si>
    <t xml:space="preserve">Dev tool licence</t>
  </si>
  <si>
    <t xml:space="preserve">EXP-003</t>
  </si>
  <si>
    <t xml:space="preserve">Aisha Khan</t>
  </si>
  <si>
    <t xml:space="preserve">HR</t>
  </si>
  <si>
    <t xml:space="preserve">Team lunch</t>
  </si>
  <si>
    <t xml:space="preserve">EXP-004</t>
  </si>
  <si>
    <t xml:space="preserve">Diego Lopez</t>
  </si>
  <si>
    <t xml:space="preserve">Operations</t>
  </si>
  <si>
    <t xml:space="preserve">Warehouse tools</t>
  </si>
  <si>
    <t xml:space="preserve">EXP-005</t>
  </si>
  <si>
    <t xml:space="preserve">Emma Wright</t>
  </si>
  <si>
    <t xml:space="preserve">Marketing</t>
  </si>
  <si>
    <t xml:space="preserve">Conference travel</t>
  </si>
  <si>
    <t xml:space="preserve">EXP-006</t>
  </si>
  <si>
    <t xml:space="preserve">Liam Chen</t>
  </si>
  <si>
    <t xml:space="preserve">Cloud credits</t>
  </si>
  <si>
    <t xml:space="preserve">EXP-007</t>
  </si>
  <si>
    <t xml:space="preserve">Nadia Haq</t>
  </si>
  <si>
    <t xml:space="preserve">Finance</t>
  </si>
  <si>
    <t xml:space="preserve">Client dinner</t>
  </si>
  <si>
    <t xml:space="preserve">EXP-008</t>
  </si>
  <si>
    <t xml:space="preserve">Tom Vance</t>
  </si>
  <si>
    <t xml:space="preserve">Hotel 2 nights</t>
  </si>
  <si>
    <t xml:space="preserve">EXP-009</t>
  </si>
  <si>
    <t xml:space="preserve">Grace Lee</t>
  </si>
  <si>
    <t xml:space="preserve">Taxi &amp; parking</t>
  </si>
  <si>
    <t xml:space="preserve">EXP-010</t>
  </si>
  <si>
    <t xml:space="preserve">Omar Said</t>
  </si>
  <si>
    <t xml:space="preserve">Safety equipment</t>
  </si>
  <si>
    <t xml:space="preserve">EXP-011</t>
  </si>
  <si>
    <t xml:space="preserve">Chloe Adams</t>
  </si>
  <si>
    <t xml:space="preserve">Stock photos</t>
  </si>
  <si>
    <t xml:space="preserve">EXP-012</t>
  </si>
  <si>
    <t xml:space="preserve">Ben Foster</t>
  </si>
  <si>
    <t xml:space="preserve">Prospect coffee</t>
  </si>
  <si>
    <t xml:space="preserve">EXP-013</t>
  </si>
  <si>
    <t xml:space="preserve">Priya Nair</t>
  </si>
  <si>
    <t xml:space="preserve">Testing suite</t>
  </si>
  <si>
    <t xml:space="preserve">EXP-014</t>
  </si>
  <si>
    <t xml:space="preserve">Mark Cole</t>
  </si>
  <si>
    <t xml:space="preserve">Site visit fuel</t>
  </si>
  <si>
    <t xml:space="preserve">EXP-015</t>
  </si>
  <si>
    <t xml:space="preserve">Hannah Boyd</t>
  </si>
  <si>
    <t xml:space="preserve">Office stationery</t>
  </si>
  <si>
    <t xml:space="preserve">Dropdown Lists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</si>
</sst>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\$#,##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4BACC6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9DECF"/>
      <rgbColor rgb="FFF8CBCB"/>
      <rgbColor rgb="FF4F81BD"/>
      <rgbColor rgb="FF4BACC6"/>
      <rgbColor rgb="FF9BBB59"/>
      <rgbColor rgb="FFFFCC00"/>
      <rgbColor rgb="FFF79646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Amount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Amount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Pt>
            <c:idx val="4"/>
            <c:spPr>
              <a:solidFill>
                <a:srgbClr val="4bacc6"/>
              </a:solidFill>
              <a:ln w="0">
                <a:noFill/>
              </a:ln>
            </c:spPr>
          </c:dPt>
          <c:dPt>
            <c:idx val="5"/>
            <c:spPr>
              <a:solidFill>
                <a:srgbClr val="f79646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4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5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Dashboard!$A$12:$A$17</c:f>
              <c:strCache>
                <c:ptCount val="6"/>
                <c:pt idx="0">
                  <c:v>Travel</c:v>
                </c:pt>
                <c:pt idx="1">
                  <c:v>Meals</c:v>
                </c:pt>
                <c:pt idx="2">
                  <c:v>Accommodation</c:v>
                </c:pt>
                <c:pt idx="3">
                  <c:v>Supplies</c:v>
                </c:pt>
                <c:pt idx="4">
                  <c:v>Software</c:v>
                </c:pt>
                <c:pt idx="5">
                  <c:v>Other</c:v>
                </c:pt>
              </c:strCache>
            </c:strRef>
          </c:cat>
          <c:val>
            <c:numRef>
              <c:f>Dashboard!$B$12:$B$17</c:f>
              <c:numCache>
                <c:formatCode>\$#,##0</c:formatCode>
                <c:ptCount val="6"/>
                <c:pt idx="0">
                  <c:v>1110</c:v>
                </c:pt>
                <c:pt idx="1">
                  <c:v>253</c:v>
                </c:pt>
                <c:pt idx="2">
                  <c:v>380</c:v>
                </c:pt>
                <c:pt idx="3">
                  <c:v>445</c:v>
                </c:pt>
                <c:pt idx="4">
                  <c:v>560</c:v>
                </c:pt>
                <c:pt idx="5">
                  <c:v>75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Claims 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Dashboard!$D$12:$D$15</c:f>
              <c:strCache>
                <c:ptCount val="4"/>
                <c:pt idx="0">
                  <c:v>Submitted</c:v>
                </c:pt>
                <c:pt idx="1">
                  <c:v>Approved</c:v>
                </c:pt>
                <c:pt idx="2">
                  <c:v>Reimbursed</c:v>
                </c:pt>
                <c:pt idx="3">
                  <c:v>Rejected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6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gapWidth val="150"/>
        <c:overlap val="0"/>
        <c:axId val="80790047"/>
        <c:axId val="42976640"/>
      </c:barChart>
      <c:catAx>
        <c:axId val="80790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2976640"/>
        <c:crosses val="autoZero"/>
        <c:auto val="1"/>
        <c:lblAlgn val="ctr"/>
        <c:lblOffset val="100"/>
        <c:noMultiLvlLbl val="0"/>
      </c:catAx>
      <c:valAx>
        <c:axId val="4297664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079004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17</xdr:row>
      <xdr:rowOff>39960</xdr:rowOff>
    </xdr:from>
    <xdr:to>
      <xdr:col>2</xdr:col>
      <xdr:colOff>984240</xdr:colOff>
      <xdr:row>31</xdr:row>
      <xdr:rowOff>72720</xdr:rowOff>
    </xdr:to>
    <xdr:graphicFrame>
      <xdr:nvGraphicFramePr>
        <xdr:cNvPr id="0" name="Chart 1"/>
        <xdr:cNvGraphicFramePr/>
      </xdr:nvGraphicFramePr>
      <xdr:xfrm>
        <a:off x="0" y="4048200"/>
        <a:ext cx="323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17</xdr:row>
      <xdr:rowOff>39960</xdr:rowOff>
    </xdr:from>
    <xdr:to>
      <xdr:col>6</xdr:col>
      <xdr:colOff>780120</xdr:colOff>
      <xdr:row>31</xdr:row>
      <xdr:rowOff>72720</xdr:rowOff>
    </xdr:to>
    <xdr:graphicFrame>
      <xdr:nvGraphicFramePr>
        <xdr:cNvPr id="1" name="Chart 2"/>
        <xdr:cNvGraphicFramePr/>
      </xdr:nvGraphicFramePr>
      <xdr:xfrm>
        <a:off x="3312720" y="4048200"/>
        <a:ext cx="359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COUNTA(Expenses!A4:A43)</f>
        <v>15</v>
      </c>
      <c r="B4" s="7"/>
      <c r="C4" s="8" t="n">
        <f aca="false">SUM(Expenses!G4:G43)</f>
        <v>2823</v>
      </c>
      <c r="D4" s="8"/>
      <c r="E4" s="8" t="n">
        <f aca="false">SUM(Expenses!I4:I43)</f>
        <v>1645</v>
      </c>
      <c r="F4" s="8"/>
      <c r="G4" s="8" t="n">
        <f aca="false">SUMIF(Expenses!H4:H43,"Reimbursed",Expenses!G4:G43)</f>
        <v>660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COUNTIF(Expenses!H4:H43,"Submitted")</f>
        <v>6</v>
      </c>
      <c r="B7" s="7"/>
      <c r="C7" s="8" t="n">
        <f aca="false">IFERROR(SUM(Expenses!G4:G43)/COUNTA(Expenses!A4:A43),0)</f>
        <v>188.2</v>
      </c>
      <c r="D7" s="8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25</v>
      </c>
      <c r="B12" s="12" t="n">
        <f aca="false">SUMIF(Expenses!E4:E43,"Travel",Expenses!G4:G43)</f>
        <v>1110</v>
      </c>
      <c r="D12" s="11" t="s">
        <v>26</v>
      </c>
      <c r="E12" s="11" t="n">
        <f aca="false">COUNTIF(Expenses!H4:H43,"Submitted")</f>
        <v>6</v>
      </c>
    </row>
    <row r="13" customFormat="false" ht="15" hidden="false" customHeight="false" outlineLevel="0" collapsed="false">
      <c r="A13" s="11" t="s">
        <v>27</v>
      </c>
      <c r="B13" s="12" t="n">
        <f aca="false">SUMIF(Expenses!E4:E43,"Meals",Expenses!G4:G43)</f>
        <v>253</v>
      </c>
      <c r="D13" s="11" t="s">
        <v>28</v>
      </c>
      <c r="E13" s="11" t="n">
        <f aca="false">COUNTIF(Expenses!H4:H43,"Approved")</f>
        <v>5</v>
      </c>
    </row>
    <row r="14" customFormat="false" ht="15" hidden="false" customHeight="false" outlineLevel="0" collapsed="false">
      <c r="A14" s="11" t="s">
        <v>29</v>
      </c>
      <c r="B14" s="12" t="n">
        <f aca="false">SUMIF(Expenses!E4:E43,"Accommodation",Expenses!G4:G43)</f>
        <v>380</v>
      </c>
      <c r="D14" s="11" t="s">
        <v>16</v>
      </c>
      <c r="E14" s="11" t="n">
        <f aca="false">COUNTIF(Expenses!H4:H43,"Reimbursed")</f>
        <v>3</v>
      </c>
    </row>
    <row r="15" customFormat="false" ht="15" hidden="false" customHeight="false" outlineLevel="0" collapsed="false">
      <c r="A15" s="11" t="s">
        <v>30</v>
      </c>
      <c r="B15" s="12" t="n">
        <f aca="false">SUMIF(Expenses!E4:E43,"Supplies",Expenses!G4:G43)</f>
        <v>445</v>
      </c>
      <c r="D15" s="11" t="s">
        <v>31</v>
      </c>
      <c r="E15" s="11" t="n">
        <f aca="false">COUNTIF(Expenses!H4:H43,"Rejected")</f>
        <v>1</v>
      </c>
    </row>
    <row r="16" customFormat="false" ht="15" hidden="false" customHeight="false" outlineLevel="0" collapsed="false">
      <c r="A16" s="11" t="s">
        <v>32</v>
      </c>
      <c r="B16" s="12" t="n">
        <f aca="false">SUMIF(Expenses!E4:E43,"Software",Expenses!G4:G43)</f>
        <v>560</v>
      </c>
    </row>
    <row r="17" customFormat="false" ht="15" hidden="false" customHeight="false" outlineLevel="0" collapsed="false">
      <c r="A17" s="11" t="s">
        <v>33</v>
      </c>
      <c r="B17" s="12" t="n">
        <f aca="false">SUMIF(Expenses!E4:E43,"Other",Expenses!G4:G43)</f>
        <v>75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J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7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5" min="5" style="0" width="14"/>
    <col collapsed="false" customWidth="true" hidden="false" outlineLevel="0" max="6" min="6" style="0" width="20"/>
    <col collapsed="false" customWidth="true" hidden="false" outlineLevel="0" max="7" min="7" style="0" width="10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2"/>
  </cols>
  <sheetData>
    <row r="1" customFormat="false" ht="179.1" hidden="false" customHeight="false" outlineLevel="0" collapsed="false">
      <c r="A1" s="13" t="s">
        <v>34</v>
      </c>
    </row>
    <row r="3" customFormat="false" ht="23.85" hidden="false" customHeight="false" outlineLevel="0" collapsed="false">
      <c r="A3" s="14" t="s">
        <v>35</v>
      </c>
      <c r="B3" s="14" t="s">
        <v>36</v>
      </c>
      <c r="C3" s="14" t="s">
        <v>37</v>
      </c>
      <c r="D3" s="14" t="s">
        <v>38</v>
      </c>
      <c r="E3" s="14" t="s">
        <v>21</v>
      </c>
      <c r="F3" s="14" t="s">
        <v>39</v>
      </c>
      <c r="G3" s="14" t="s">
        <v>22</v>
      </c>
      <c r="H3" s="14" t="s">
        <v>23</v>
      </c>
      <c r="I3" s="14" t="s">
        <v>40</v>
      </c>
      <c r="J3" s="14" t="s">
        <v>41</v>
      </c>
    </row>
    <row r="4" customFormat="false" ht="15" hidden="false" customHeight="false" outlineLevel="0" collapsed="false">
      <c r="A4" s="15" t="s">
        <v>42</v>
      </c>
      <c r="B4" s="15" t="s">
        <v>43</v>
      </c>
      <c r="C4" s="15" t="s">
        <v>44</v>
      </c>
      <c r="D4" s="16" t="n">
        <v>46158</v>
      </c>
      <c r="E4" s="17" t="s">
        <v>25</v>
      </c>
      <c r="F4" s="15" t="s">
        <v>45</v>
      </c>
      <c r="G4" s="18" t="n">
        <v>420</v>
      </c>
      <c r="H4" s="17" t="s">
        <v>16</v>
      </c>
      <c r="I4" s="19" t="n">
        <f aca="false">IF(G4="","",IF(OR(H4="Approved",H4="Reimbursed"),G4,0))</f>
        <v>420</v>
      </c>
      <c r="J4" s="20" t="str">
        <f aca="true">IF(D4="","",IF(H4="Submitted",TODAY()-D4,""))</f>
        <v/>
      </c>
    </row>
    <row r="5" customFormat="false" ht="15" hidden="false" customHeight="false" outlineLevel="0" collapsed="false">
      <c r="A5" s="15" t="s">
        <v>46</v>
      </c>
      <c r="B5" s="15" t="s">
        <v>47</v>
      </c>
      <c r="C5" s="15" t="s">
        <v>48</v>
      </c>
      <c r="D5" s="16" t="n">
        <v>46163</v>
      </c>
      <c r="E5" s="17" t="s">
        <v>32</v>
      </c>
      <c r="F5" s="15" t="s">
        <v>49</v>
      </c>
      <c r="G5" s="18" t="n">
        <v>180</v>
      </c>
      <c r="H5" s="17" t="s">
        <v>28</v>
      </c>
      <c r="I5" s="21" t="n">
        <f aca="false">IF(G5="","",IF(OR(H5="Approved",H5="Reimbursed"),G5,0))</f>
        <v>180</v>
      </c>
      <c r="J5" s="22" t="str">
        <f aca="true">IF(D5="","",IF(H5="Submitted",TODAY()-D5,""))</f>
        <v/>
      </c>
    </row>
    <row r="6" customFormat="false" ht="15" hidden="false" customHeight="false" outlineLevel="0" collapsed="false">
      <c r="A6" s="15" t="s">
        <v>50</v>
      </c>
      <c r="B6" s="15" t="s">
        <v>51</v>
      </c>
      <c r="C6" s="15" t="s">
        <v>52</v>
      </c>
      <c r="D6" s="16" t="n">
        <v>46165</v>
      </c>
      <c r="E6" s="17" t="s">
        <v>27</v>
      </c>
      <c r="F6" s="15" t="s">
        <v>53</v>
      </c>
      <c r="G6" s="18" t="n">
        <v>95</v>
      </c>
      <c r="H6" s="17" t="s">
        <v>16</v>
      </c>
      <c r="I6" s="19" t="n">
        <f aca="false">IF(G6="","",IF(OR(H6="Approved",H6="Reimbursed"),G6,0))</f>
        <v>95</v>
      </c>
      <c r="J6" s="20" t="str">
        <f aca="true">IF(D6="","",IF(H6="Submitted",TODAY()-D6,""))</f>
        <v/>
      </c>
    </row>
    <row r="7" customFormat="false" ht="15" hidden="false" customHeight="false" outlineLevel="0" collapsed="false">
      <c r="A7" s="15" t="s">
        <v>54</v>
      </c>
      <c r="B7" s="15" t="s">
        <v>55</v>
      </c>
      <c r="C7" s="15" t="s">
        <v>56</v>
      </c>
      <c r="D7" s="16" t="n">
        <v>46168</v>
      </c>
      <c r="E7" s="17" t="s">
        <v>30</v>
      </c>
      <c r="F7" s="15" t="s">
        <v>57</v>
      </c>
      <c r="G7" s="18" t="n">
        <v>260</v>
      </c>
      <c r="H7" s="17" t="s">
        <v>28</v>
      </c>
      <c r="I7" s="21" t="n">
        <f aca="false">IF(G7="","",IF(OR(H7="Approved",H7="Reimbursed"),G7,0))</f>
        <v>260</v>
      </c>
      <c r="J7" s="22" t="str">
        <f aca="true">IF(D7="","",IF(H7="Submitted",TODAY()-D7,""))</f>
        <v/>
      </c>
    </row>
    <row r="8" customFormat="false" ht="15" hidden="false" customHeight="false" outlineLevel="0" collapsed="false">
      <c r="A8" s="15" t="s">
        <v>58</v>
      </c>
      <c r="B8" s="15" t="s">
        <v>59</v>
      </c>
      <c r="C8" s="15" t="s">
        <v>60</v>
      </c>
      <c r="D8" s="16" t="n">
        <v>46171</v>
      </c>
      <c r="E8" s="17" t="s">
        <v>25</v>
      </c>
      <c r="F8" s="15" t="s">
        <v>61</v>
      </c>
      <c r="G8" s="18" t="n">
        <v>540</v>
      </c>
      <c r="H8" s="17" t="s">
        <v>26</v>
      </c>
      <c r="I8" s="19" t="n">
        <f aca="false">IF(G8="","",IF(OR(H8="Approved",H8="Reimbursed"),G8,0))</f>
        <v>0</v>
      </c>
      <c r="J8" s="20" t="n">
        <f aca="true">IF(D8="","",IF(H8="Submitted",TODAY()-D8,""))</f>
        <v>13</v>
      </c>
    </row>
    <row r="9" customFormat="false" ht="15" hidden="false" customHeight="false" outlineLevel="0" collapsed="false">
      <c r="A9" s="15" t="s">
        <v>62</v>
      </c>
      <c r="B9" s="15" t="s">
        <v>63</v>
      </c>
      <c r="C9" s="15" t="s">
        <v>48</v>
      </c>
      <c r="D9" s="16" t="n">
        <v>46173</v>
      </c>
      <c r="E9" s="17" t="s">
        <v>32</v>
      </c>
      <c r="F9" s="15" t="s">
        <v>64</v>
      </c>
      <c r="G9" s="18" t="n">
        <v>220</v>
      </c>
      <c r="H9" s="17" t="s">
        <v>26</v>
      </c>
      <c r="I9" s="21" t="n">
        <f aca="false">IF(G9="","",IF(OR(H9="Approved",H9="Reimbursed"),G9,0))</f>
        <v>0</v>
      </c>
      <c r="J9" s="22" t="n">
        <f aca="true">IF(D9="","",IF(H9="Submitted",TODAY()-D9,""))</f>
        <v>11</v>
      </c>
    </row>
    <row r="10" customFormat="false" ht="15" hidden="false" customHeight="false" outlineLevel="0" collapsed="false">
      <c r="A10" s="15" t="s">
        <v>65</v>
      </c>
      <c r="B10" s="15" t="s">
        <v>66</v>
      </c>
      <c r="C10" s="15" t="s">
        <v>67</v>
      </c>
      <c r="D10" s="16" t="n">
        <v>46174</v>
      </c>
      <c r="E10" s="17" t="s">
        <v>27</v>
      </c>
      <c r="F10" s="15" t="s">
        <v>68</v>
      </c>
      <c r="G10" s="18" t="n">
        <v>130</v>
      </c>
      <c r="H10" s="17" t="s">
        <v>31</v>
      </c>
      <c r="I10" s="19" t="n">
        <f aca="false">IF(G10="","",IF(OR(H10="Approved",H10="Reimbursed"),G10,0))</f>
        <v>0</v>
      </c>
      <c r="J10" s="20" t="str">
        <f aca="true">IF(D10="","",IF(H10="Submitted",TODAY()-D10,""))</f>
        <v/>
      </c>
    </row>
    <row r="11" customFormat="false" ht="15" hidden="false" customHeight="false" outlineLevel="0" collapsed="false">
      <c r="A11" s="15" t="s">
        <v>69</v>
      </c>
      <c r="B11" s="15" t="s">
        <v>70</v>
      </c>
      <c r="C11" s="15" t="s">
        <v>48</v>
      </c>
      <c r="D11" s="16" t="n">
        <v>46175</v>
      </c>
      <c r="E11" s="17" t="s">
        <v>29</v>
      </c>
      <c r="F11" s="15" t="s">
        <v>71</v>
      </c>
      <c r="G11" s="18" t="n">
        <v>380</v>
      </c>
      <c r="H11" s="17" t="s">
        <v>28</v>
      </c>
      <c r="I11" s="21" t="n">
        <f aca="false">IF(G11="","",IF(OR(H11="Approved",H11="Reimbursed"),G11,0))</f>
        <v>380</v>
      </c>
      <c r="J11" s="22" t="str">
        <f aca="true">IF(D11="","",IF(H11="Submitted",TODAY()-D11,""))</f>
        <v/>
      </c>
    </row>
    <row r="12" customFormat="false" ht="15" hidden="false" customHeight="false" outlineLevel="0" collapsed="false">
      <c r="A12" s="15" t="s">
        <v>72</v>
      </c>
      <c r="B12" s="15" t="s">
        <v>73</v>
      </c>
      <c r="C12" s="15" t="s">
        <v>44</v>
      </c>
      <c r="D12" s="16" t="n">
        <v>46176</v>
      </c>
      <c r="E12" s="17" t="s">
        <v>25</v>
      </c>
      <c r="F12" s="15" t="s">
        <v>74</v>
      </c>
      <c r="G12" s="18" t="n">
        <v>60</v>
      </c>
      <c r="H12" s="17" t="s">
        <v>26</v>
      </c>
      <c r="I12" s="19" t="n">
        <f aca="false">IF(G12="","",IF(OR(H12="Approved",H12="Reimbursed"),G12,0))</f>
        <v>0</v>
      </c>
      <c r="J12" s="20" t="n">
        <f aca="true">IF(D12="","",IF(H12="Submitted",TODAY()-D12,""))</f>
        <v>8</v>
      </c>
    </row>
    <row r="13" customFormat="false" ht="15" hidden="false" customHeight="false" outlineLevel="0" collapsed="false">
      <c r="A13" s="15" t="s">
        <v>75</v>
      </c>
      <c r="B13" s="15" t="s">
        <v>76</v>
      </c>
      <c r="C13" s="15" t="s">
        <v>56</v>
      </c>
      <c r="D13" s="16" t="n">
        <v>46177</v>
      </c>
      <c r="E13" s="17" t="s">
        <v>30</v>
      </c>
      <c r="F13" s="15" t="s">
        <v>77</v>
      </c>
      <c r="G13" s="18" t="n">
        <v>145</v>
      </c>
      <c r="H13" s="17" t="s">
        <v>16</v>
      </c>
      <c r="I13" s="21" t="n">
        <f aca="false">IF(G13="","",IF(OR(H13="Approved",H13="Reimbursed"),G13,0))</f>
        <v>145</v>
      </c>
      <c r="J13" s="22" t="str">
        <f aca="true">IF(D13="","",IF(H13="Submitted",TODAY()-D13,""))</f>
        <v/>
      </c>
    </row>
    <row r="14" customFormat="false" ht="15" hidden="false" customHeight="false" outlineLevel="0" collapsed="false">
      <c r="A14" s="15" t="s">
        <v>78</v>
      </c>
      <c r="B14" s="15" t="s">
        <v>79</v>
      </c>
      <c r="C14" s="15" t="s">
        <v>60</v>
      </c>
      <c r="D14" s="16" t="n">
        <v>46178</v>
      </c>
      <c r="E14" s="17" t="s">
        <v>33</v>
      </c>
      <c r="F14" s="15" t="s">
        <v>80</v>
      </c>
      <c r="G14" s="18" t="n">
        <v>75</v>
      </c>
      <c r="H14" s="17" t="s">
        <v>28</v>
      </c>
      <c r="I14" s="19" t="n">
        <f aca="false">IF(G14="","",IF(OR(H14="Approved",H14="Reimbursed"),G14,0))</f>
        <v>75</v>
      </c>
      <c r="J14" s="20" t="str">
        <f aca="true">IF(D14="","",IF(H14="Submitted",TODAY()-D14,""))</f>
        <v/>
      </c>
    </row>
    <row r="15" customFormat="false" ht="15" hidden="false" customHeight="false" outlineLevel="0" collapsed="false">
      <c r="A15" s="15" t="s">
        <v>81</v>
      </c>
      <c r="B15" s="15" t="s">
        <v>82</v>
      </c>
      <c r="C15" s="15" t="s">
        <v>44</v>
      </c>
      <c r="D15" s="16" t="n">
        <v>46179</v>
      </c>
      <c r="E15" s="17" t="s">
        <v>27</v>
      </c>
      <c r="F15" s="15" t="s">
        <v>83</v>
      </c>
      <c r="G15" s="18" t="n">
        <v>28</v>
      </c>
      <c r="H15" s="17" t="s">
        <v>26</v>
      </c>
      <c r="I15" s="21" t="n">
        <f aca="false">IF(G15="","",IF(OR(H15="Approved",H15="Reimbursed"),G15,0))</f>
        <v>0</v>
      </c>
      <c r="J15" s="22" t="n">
        <f aca="true">IF(D15="","",IF(H15="Submitted",TODAY()-D15,""))</f>
        <v>5</v>
      </c>
    </row>
    <row r="16" customFormat="false" ht="15" hidden="false" customHeight="false" outlineLevel="0" collapsed="false">
      <c r="A16" s="15" t="s">
        <v>84</v>
      </c>
      <c r="B16" s="15" t="s">
        <v>85</v>
      </c>
      <c r="C16" s="15" t="s">
        <v>48</v>
      </c>
      <c r="D16" s="16" t="n">
        <v>46180</v>
      </c>
      <c r="E16" s="17" t="s">
        <v>32</v>
      </c>
      <c r="F16" s="15" t="s">
        <v>86</v>
      </c>
      <c r="G16" s="18" t="n">
        <v>160</v>
      </c>
      <c r="H16" s="17" t="s">
        <v>26</v>
      </c>
      <c r="I16" s="19" t="n">
        <f aca="false">IF(G16="","",IF(OR(H16="Approved",H16="Reimbursed"),G16,0))</f>
        <v>0</v>
      </c>
      <c r="J16" s="20" t="n">
        <f aca="true">IF(D16="","",IF(H16="Submitted",TODAY()-D16,""))</f>
        <v>4</v>
      </c>
    </row>
    <row r="17" customFormat="false" ht="15" hidden="false" customHeight="false" outlineLevel="0" collapsed="false">
      <c r="A17" s="15" t="s">
        <v>87</v>
      </c>
      <c r="B17" s="15" t="s">
        <v>88</v>
      </c>
      <c r="C17" s="15" t="s">
        <v>56</v>
      </c>
      <c r="D17" s="16" t="n">
        <v>46181</v>
      </c>
      <c r="E17" s="17" t="s">
        <v>25</v>
      </c>
      <c r="F17" s="15" t="s">
        <v>89</v>
      </c>
      <c r="G17" s="18" t="n">
        <v>90</v>
      </c>
      <c r="H17" s="17" t="s">
        <v>28</v>
      </c>
      <c r="I17" s="21" t="n">
        <f aca="false">IF(G17="","",IF(OR(H17="Approved",H17="Reimbursed"),G17,0))</f>
        <v>90</v>
      </c>
      <c r="J17" s="22" t="str">
        <f aca="true">IF(D17="","",IF(H17="Submitted",TODAY()-D17,""))</f>
        <v/>
      </c>
    </row>
    <row r="18" customFormat="false" ht="15" hidden="false" customHeight="false" outlineLevel="0" collapsed="false">
      <c r="A18" s="15" t="s">
        <v>90</v>
      </c>
      <c r="B18" s="15" t="s">
        <v>91</v>
      </c>
      <c r="C18" s="15" t="s">
        <v>67</v>
      </c>
      <c r="D18" s="16" t="n">
        <v>46182</v>
      </c>
      <c r="E18" s="17" t="s">
        <v>30</v>
      </c>
      <c r="F18" s="15" t="s">
        <v>92</v>
      </c>
      <c r="G18" s="18" t="n">
        <v>40</v>
      </c>
      <c r="H18" s="17" t="s">
        <v>26</v>
      </c>
      <c r="I18" s="19" t="n">
        <f aca="false">IF(G18="","",IF(OR(H18="Approved",H18="Reimbursed"),G18,0))</f>
        <v>0</v>
      </c>
      <c r="J18" s="20" t="n">
        <f aca="true">IF(D18="","",IF(H18="Submitted",TODAY()-D18,""))</f>
        <v>2</v>
      </c>
    </row>
    <row r="19" customFormat="false" ht="15" hidden="false" customHeight="false" outlineLevel="0" collapsed="false">
      <c r="A19" s="15"/>
      <c r="B19" s="15"/>
      <c r="C19" s="15"/>
      <c r="D19" s="16"/>
      <c r="E19" s="17"/>
      <c r="F19" s="15"/>
      <c r="G19" s="18"/>
      <c r="H19" s="17"/>
      <c r="I19" s="21" t="str">
        <f aca="false">IF(G19="","",IF(OR(H19="Approved",H19="Reimbursed"),G19,0))</f>
        <v/>
      </c>
      <c r="J19" s="22" t="str">
        <f aca="true">IF(D19="","",IF(H19="Submitted",TODAY()-D19,""))</f>
        <v/>
      </c>
    </row>
    <row r="20" customFormat="false" ht="15" hidden="false" customHeight="false" outlineLevel="0" collapsed="false">
      <c r="A20" s="15"/>
      <c r="B20" s="15"/>
      <c r="C20" s="15"/>
      <c r="D20" s="16"/>
      <c r="E20" s="17"/>
      <c r="F20" s="15"/>
      <c r="G20" s="18"/>
      <c r="H20" s="17"/>
      <c r="I20" s="19" t="str">
        <f aca="false">IF(G20="","",IF(OR(H20="Approved",H20="Reimbursed"),G20,0))</f>
        <v/>
      </c>
      <c r="J20" s="20" t="str">
        <f aca="true">IF(D20="","",IF(H20="Submitted",TODAY()-D20,""))</f>
        <v/>
      </c>
    </row>
    <row r="21" customFormat="false" ht="15" hidden="false" customHeight="false" outlineLevel="0" collapsed="false">
      <c r="A21" s="15"/>
      <c r="B21" s="15"/>
      <c r="C21" s="15"/>
      <c r="D21" s="16"/>
      <c r="E21" s="17"/>
      <c r="F21" s="15"/>
      <c r="G21" s="18"/>
      <c r="H21" s="17"/>
      <c r="I21" s="21" t="str">
        <f aca="false">IF(G21="","",IF(OR(H21="Approved",H21="Reimbursed"),G21,0))</f>
        <v/>
      </c>
      <c r="J21" s="22" t="str">
        <f aca="true">IF(D21="","",IF(H21="Submitted",TODAY()-D21,""))</f>
        <v/>
      </c>
    </row>
    <row r="22" customFormat="false" ht="15" hidden="false" customHeight="false" outlineLevel="0" collapsed="false">
      <c r="A22" s="15"/>
      <c r="B22" s="15"/>
      <c r="C22" s="15"/>
      <c r="D22" s="16"/>
      <c r="E22" s="17"/>
      <c r="F22" s="15"/>
      <c r="G22" s="18"/>
      <c r="H22" s="17"/>
      <c r="I22" s="19" t="str">
        <f aca="false">IF(G22="","",IF(OR(H22="Approved",H22="Reimbursed"),G22,0))</f>
        <v/>
      </c>
      <c r="J22" s="20" t="str">
        <f aca="true">IF(D22="","",IF(H22="Submitted",TODAY()-D22,""))</f>
        <v/>
      </c>
    </row>
    <row r="23" customFormat="false" ht="15" hidden="false" customHeight="false" outlineLevel="0" collapsed="false">
      <c r="A23" s="15"/>
      <c r="B23" s="15"/>
      <c r="C23" s="15"/>
      <c r="D23" s="16"/>
      <c r="E23" s="17"/>
      <c r="F23" s="15"/>
      <c r="G23" s="18"/>
      <c r="H23" s="17"/>
      <c r="I23" s="21" t="str">
        <f aca="false">IF(G23="","",IF(OR(H23="Approved",H23="Reimbursed"),G23,0))</f>
        <v/>
      </c>
      <c r="J23" s="22" t="str">
        <f aca="true">IF(D23="","",IF(H23="Submitted",TODAY()-D23,""))</f>
        <v/>
      </c>
    </row>
    <row r="24" customFormat="false" ht="15" hidden="false" customHeight="false" outlineLevel="0" collapsed="false">
      <c r="A24" s="15"/>
      <c r="B24" s="15"/>
      <c r="C24" s="15"/>
      <c r="D24" s="16"/>
      <c r="E24" s="17"/>
      <c r="F24" s="15"/>
      <c r="G24" s="18"/>
      <c r="H24" s="17"/>
      <c r="I24" s="19" t="str">
        <f aca="false">IF(G24="","",IF(OR(H24="Approved",H24="Reimbursed"),G24,0))</f>
        <v/>
      </c>
      <c r="J24" s="20" t="str">
        <f aca="true">IF(D24="","",IF(H24="Submitted",TODAY()-D24,""))</f>
        <v/>
      </c>
    </row>
    <row r="25" customFormat="false" ht="15" hidden="false" customHeight="false" outlineLevel="0" collapsed="false">
      <c r="A25" s="15"/>
      <c r="B25" s="15"/>
      <c r="C25" s="15"/>
      <c r="D25" s="16"/>
      <c r="E25" s="17"/>
      <c r="F25" s="15"/>
      <c r="G25" s="18"/>
      <c r="H25" s="17"/>
      <c r="I25" s="21" t="str">
        <f aca="false">IF(G25="","",IF(OR(H25="Approved",H25="Reimbursed"),G25,0))</f>
        <v/>
      </c>
      <c r="J25" s="22" t="str">
        <f aca="true">IF(D25="","",IF(H25="Submitted",TODAY()-D25,""))</f>
        <v/>
      </c>
    </row>
    <row r="26" customFormat="false" ht="15" hidden="false" customHeight="false" outlineLevel="0" collapsed="false">
      <c r="A26" s="15"/>
      <c r="B26" s="15"/>
      <c r="C26" s="15"/>
      <c r="D26" s="16"/>
      <c r="E26" s="17"/>
      <c r="F26" s="15"/>
      <c r="G26" s="18"/>
      <c r="H26" s="17"/>
      <c r="I26" s="19" t="str">
        <f aca="false">IF(G26="","",IF(OR(H26="Approved",H26="Reimbursed"),G26,0))</f>
        <v/>
      </c>
      <c r="J26" s="20" t="str">
        <f aca="true">IF(D26="","",IF(H26="Submitted",TODAY()-D26,""))</f>
        <v/>
      </c>
    </row>
    <row r="27" customFormat="false" ht="15" hidden="false" customHeight="false" outlineLevel="0" collapsed="false">
      <c r="A27" s="15"/>
      <c r="B27" s="15"/>
      <c r="C27" s="15"/>
      <c r="D27" s="16"/>
      <c r="E27" s="17"/>
      <c r="F27" s="15"/>
      <c r="G27" s="18"/>
      <c r="H27" s="17"/>
      <c r="I27" s="21" t="str">
        <f aca="false">IF(G27="","",IF(OR(H27="Approved",H27="Reimbursed"),G27,0))</f>
        <v/>
      </c>
      <c r="J27" s="22" t="str">
        <f aca="true">IF(D27="","",IF(H27="Submitted",TODAY()-D27,""))</f>
        <v/>
      </c>
    </row>
    <row r="28" customFormat="false" ht="15" hidden="false" customHeight="false" outlineLevel="0" collapsed="false">
      <c r="A28" s="15"/>
      <c r="B28" s="15"/>
      <c r="C28" s="15"/>
      <c r="D28" s="16"/>
      <c r="E28" s="17"/>
      <c r="F28" s="15"/>
      <c r="G28" s="18"/>
      <c r="H28" s="17"/>
      <c r="I28" s="19" t="str">
        <f aca="false">IF(G28="","",IF(OR(H28="Approved",H28="Reimbursed"),G28,0))</f>
        <v/>
      </c>
      <c r="J28" s="20" t="str">
        <f aca="true">IF(D28="","",IF(H28="Submitted",TODAY()-D28,""))</f>
        <v/>
      </c>
    </row>
    <row r="29" customFormat="false" ht="15" hidden="false" customHeight="false" outlineLevel="0" collapsed="false">
      <c r="A29" s="15"/>
      <c r="B29" s="15"/>
      <c r="C29" s="15"/>
      <c r="D29" s="16"/>
      <c r="E29" s="17"/>
      <c r="F29" s="15"/>
      <c r="G29" s="18"/>
      <c r="H29" s="17"/>
      <c r="I29" s="21" t="str">
        <f aca="false">IF(G29="","",IF(OR(H29="Approved",H29="Reimbursed"),G29,0))</f>
        <v/>
      </c>
      <c r="J29" s="22" t="str">
        <f aca="true">IF(D29="","",IF(H29="Submitted",TODAY()-D29,""))</f>
        <v/>
      </c>
    </row>
    <row r="30" customFormat="false" ht="15" hidden="false" customHeight="false" outlineLevel="0" collapsed="false">
      <c r="A30" s="15"/>
      <c r="B30" s="15"/>
      <c r="C30" s="15"/>
      <c r="D30" s="16"/>
      <c r="E30" s="17"/>
      <c r="F30" s="15"/>
      <c r="G30" s="18"/>
      <c r="H30" s="17"/>
      <c r="I30" s="19" t="str">
        <f aca="false">IF(G30="","",IF(OR(H30="Approved",H30="Reimbursed"),G30,0))</f>
        <v/>
      </c>
      <c r="J30" s="20" t="str">
        <f aca="true">IF(D30="","",IF(H30="Submitted",TODAY()-D30,""))</f>
        <v/>
      </c>
    </row>
    <row r="31" customFormat="false" ht="15" hidden="false" customHeight="false" outlineLevel="0" collapsed="false">
      <c r="A31" s="15"/>
      <c r="B31" s="15"/>
      <c r="C31" s="15"/>
      <c r="D31" s="16"/>
      <c r="E31" s="17"/>
      <c r="F31" s="15"/>
      <c r="G31" s="18"/>
      <c r="H31" s="17"/>
      <c r="I31" s="21" t="str">
        <f aca="false">IF(G31="","",IF(OR(H31="Approved",H31="Reimbursed"),G31,0))</f>
        <v/>
      </c>
      <c r="J31" s="22" t="str">
        <f aca="true">IF(D31="","",IF(H31="Submitted",TODAY()-D31,""))</f>
        <v/>
      </c>
    </row>
    <row r="32" customFormat="false" ht="15" hidden="false" customHeight="false" outlineLevel="0" collapsed="false">
      <c r="A32" s="15"/>
      <c r="B32" s="15"/>
      <c r="C32" s="15"/>
      <c r="D32" s="16"/>
      <c r="E32" s="17"/>
      <c r="F32" s="15"/>
      <c r="G32" s="18"/>
      <c r="H32" s="17"/>
      <c r="I32" s="19" t="str">
        <f aca="false">IF(G32="","",IF(OR(H32="Approved",H32="Reimbursed"),G32,0))</f>
        <v/>
      </c>
      <c r="J32" s="20" t="str">
        <f aca="true">IF(D32="","",IF(H32="Submitted",TODAY()-D32,""))</f>
        <v/>
      </c>
    </row>
    <row r="33" customFormat="false" ht="15" hidden="false" customHeight="false" outlineLevel="0" collapsed="false">
      <c r="A33" s="15"/>
      <c r="B33" s="15"/>
      <c r="C33" s="15"/>
      <c r="D33" s="16"/>
      <c r="E33" s="17"/>
      <c r="F33" s="15"/>
      <c r="G33" s="18"/>
      <c r="H33" s="17"/>
      <c r="I33" s="21" t="str">
        <f aca="false">IF(G33="","",IF(OR(H33="Approved",H33="Reimbursed"),G33,0))</f>
        <v/>
      </c>
      <c r="J33" s="22" t="str">
        <f aca="true">IF(D33="","",IF(H33="Submitted",TODAY()-D33,""))</f>
        <v/>
      </c>
    </row>
    <row r="34" customFormat="false" ht="15" hidden="false" customHeight="false" outlineLevel="0" collapsed="false">
      <c r="A34" s="15"/>
      <c r="B34" s="15"/>
      <c r="C34" s="15"/>
      <c r="D34" s="16"/>
      <c r="E34" s="17"/>
      <c r="F34" s="15"/>
      <c r="G34" s="18"/>
      <c r="H34" s="17"/>
      <c r="I34" s="19" t="str">
        <f aca="false">IF(G34="","",IF(OR(H34="Approved",H34="Reimbursed"),G34,0))</f>
        <v/>
      </c>
      <c r="J34" s="20" t="str">
        <f aca="true">IF(D34="","",IF(H34="Submitted",TODAY()-D34,""))</f>
        <v/>
      </c>
    </row>
    <row r="35" customFormat="false" ht="15" hidden="false" customHeight="false" outlineLevel="0" collapsed="false">
      <c r="A35" s="15"/>
      <c r="B35" s="15"/>
      <c r="C35" s="15"/>
      <c r="D35" s="16"/>
      <c r="E35" s="17"/>
      <c r="F35" s="15"/>
      <c r="G35" s="18"/>
      <c r="H35" s="17"/>
      <c r="I35" s="21" t="str">
        <f aca="false">IF(G35="","",IF(OR(H35="Approved",H35="Reimbursed"),G35,0))</f>
        <v/>
      </c>
      <c r="J35" s="22" t="str">
        <f aca="true">IF(D35="","",IF(H35="Submitted",TODAY()-D35,""))</f>
        <v/>
      </c>
    </row>
    <row r="36" customFormat="false" ht="15" hidden="false" customHeight="false" outlineLevel="0" collapsed="false">
      <c r="A36" s="15"/>
      <c r="B36" s="15"/>
      <c r="C36" s="15"/>
      <c r="D36" s="16"/>
      <c r="E36" s="17"/>
      <c r="F36" s="15"/>
      <c r="G36" s="18"/>
      <c r="H36" s="17"/>
      <c r="I36" s="19" t="str">
        <f aca="false">IF(G36="","",IF(OR(H36="Approved",H36="Reimbursed"),G36,0))</f>
        <v/>
      </c>
      <c r="J36" s="20" t="str">
        <f aca="true">IF(D36="","",IF(H36="Submitted",TODAY()-D36,""))</f>
        <v/>
      </c>
    </row>
    <row r="37" customFormat="false" ht="15" hidden="false" customHeight="false" outlineLevel="0" collapsed="false">
      <c r="A37" s="15"/>
      <c r="B37" s="15"/>
      <c r="C37" s="15"/>
      <c r="D37" s="16"/>
      <c r="E37" s="17"/>
      <c r="F37" s="15"/>
      <c r="G37" s="18"/>
      <c r="H37" s="17"/>
      <c r="I37" s="21" t="str">
        <f aca="false">IF(G37="","",IF(OR(H37="Approved",H37="Reimbursed"),G37,0))</f>
        <v/>
      </c>
      <c r="J37" s="22" t="str">
        <f aca="true">IF(D37="","",IF(H37="Submitted",TODAY()-D37,""))</f>
        <v/>
      </c>
    </row>
    <row r="38" customFormat="false" ht="15" hidden="false" customHeight="false" outlineLevel="0" collapsed="false">
      <c r="A38" s="15"/>
      <c r="B38" s="15"/>
      <c r="C38" s="15"/>
      <c r="D38" s="16"/>
      <c r="E38" s="17"/>
      <c r="F38" s="15"/>
      <c r="G38" s="18"/>
      <c r="H38" s="17"/>
      <c r="I38" s="19" t="str">
        <f aca="false">IF(G38="","",IF(OR(H38="Approved",H38="Reimbursed"),G38,0))</f>
        <v/>
      </c>
      <c r="J38" s="20" t="str">
        <f aca="true">IF(D38="","",IF(H38="Submitted",TODAY()-D38,""))</f>
        <v/>
      </c>
    </row>
    <row r="39" customFormat="false" ht="15" hidden="false" customHeight="false" outlineLevel="0" collapsed="false">
      <c r="A39" s="15"/>
      <c r="B39" s="15"/>
      <c r="C39" s="15"/>
      <c r="D39" s="16"/>
      <c r="E39" s="17"/>
      <c r="F39" s="15"/>
      <c r="G39" s="18"/>
      <c r="H39" s="17"/>
      <c r="I39" s="21" t="str">
        <f aca="false">IF(G39="","",IF(OR(H39="Approved",H39="Reimbursed"),G39,0))</f>
        <v/>
      </c>
      <c r="J39" s="22" t="str">
        <f aca="true">IF(D39="","",IF(H39="Submitted",TODAY()-D39,""))</f>
        <v/>
      </c>
    </row>
    <row r="40" customFormat="false" ht="15" hidden="false" customHeight="false" outlineLevel="0" collapsed="false">
      <c r="A40" s="15"/>
      <c r="B40" s="15"/>
      <c r="C40" s="15"/>
      <c r="D40" s="16"/>
      <c r="E40" s="17"/>
      <c r="F40" s="15"/>
      <c r="G40" s="18"/>
      <c r="H40" s="17"/>
      <c r="I40" s="19" t="str">
        <f aca="false">IF(G40="","",IF(OR(H40="Approved",H40="Reimbursed"),G40,0))</f>
        <v/>
      </c>
      <c r="J40" s="20" t="str">
        <f aca="true">IF(D40="","",IF(H40="Submitted",TODAY()-D40,""))</f>
        <v/>
      </c>
    </row>
    <row r="41" customFormat="false" ht="15" hidden="false" customHeight="false" outlineLevel="0" collapsed="false">
      <c r="A41" s="15"/>
      <c r="B41" s="15"/>
      <c r="C41" s="15"/>
      <c r="D41" s="16"/>
      <c r="E41" s="17"/>
      <c r="F41" s="15"/>
      <c r="G41" s="18"/>
      <c r="H41" s="17"/>
      <c r="I41" s="21" t="str">
        <f aca="false">IF(G41="","",IF(OR(H41="Approved",H41="Reimbursed"),G41,0))</f>
        <v/>
      </c>
      <c r="J41" s="22" t="str">
        <f aca="true">IF(D41="","",IF(H41="Submitted",TODAY()-D41,""))</f>
        <v/>
      </c>
    </row>
    <row r="42" customFormat="false" ht="15" hidden="false" customHeight="false" outlineLevel="0" collapsed="false">
      <c r="A42" s="15"/>
      <c r="B42" s="15"/>
      <c r="C42" s="15"/>
      <c r="D42" s="16"/>
      <c r="E42" s="17"/>
      <c r="F42" s="15"/>
      <c r="G42" s="18"/>
      <c r="H42" s="17"/>
      <c r="I42" s="19" t="str">
        <f aca="false">IF(G42="","",IF(OR(H42="Approved",H42="Reimbursed"),G42,0))</f>
        <v/>
      </c>
      <c r="J42" s="20" t="str">
        <f aca="true">IF(D42="","",IF(H42="Submitted",TODAY()-D42,""))</f>
        <v/>
      </c>
    </row>
    <row r="43" customFormat="false" ht="15" hidden="false" customHeight="false" outlineLevel="0" collapsed="false">
      <c r="A43" s="15"/>
      <c r="B43" s="15"/>
      <c r="C43" s="15"/>
      <c r="D43" s="16"/>
      <c r="E43" s="17"/>
      <c r="F43" s="15"/>
      <c r="G43" s="18"/>
      <c r="H43" s="17"/>
      <c r="I43" s="21" t="str">
        <f aca="false">IF(G43="","",IF(OR(H43="Approved",H43="Reimbursed"),G43,0))</f>
        <v/>
      </c>
      <c r="J43" s="22" t="str">
        <f aca="true">IF(D43="","",IF(H43="Submitted",TODAY()-D43,""))</f>
        <v/>
      </c>
    </row>
  </sheetData>
  <conditionalFormatting sqref="H4:H43">
    <cfRule type="cellIs" priority="2" operator="equal" aboveAverage="0" equalAverage="0" bottom="0" percent="0" rank="0" text="" dxfId="0">
      <formula>"Reimbursed"</formula>
    </cfRule>
    <cfRule type="cellIs" priority="3" operator="equal" aboveAverage="0" equalAverage="0" bottom="0" percent="0" rank="0" text="" dxfId="1">
      <formula>"Approved"</formula>
    </cfRule>
    <cfRule type="cellIs" priority="4" operator="equal" aboveAverage="0" equalAverage="0" bottom="0" percent="0" rank="0" text="" dxfId="2">
      <formula>"Submitted"</formula>
    </cfRule>
    <cfRule type="cellIs" priority="5" operator="equal" aboveAverage="0" equalAverage="0" bottom="0" percent="0" rank="0" text="" dxfId="3">
      <formula>"Rejected"</formula>
    </cfRule>
  </conditionalFormatting>
  <dataValidations count="3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E4:E43" type="list">
      <formula1>Lists!$B$4:$B$9</formula1>
      <formula2>0</formula2>
    </dataValidation>
    <dataValidation allowBlank="true" errorStyle="stop" operator="between" showDropDown="false" showErrorMessage="false" showInputMessage="false" sqref="H4:H43" type="list">
      <formula1>Lists!$C$4:$C$7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5"/>
    <col collapsed="false" customWidth="true" hidden="false" outlineLevel="0" max="3" min="3" style="0" width="12"/>
  </cols>
  <sheetData>
    <row r="1" customFormat="false" ht="26.85" hidden="false" customHeight="false" outlineLevel="0" collapsed="false">
      <c r="A1" s="13" t="s">
        <v>93</v>
      </c>
    </row>
    <row r="3" customFormat="false" ht="15" hidden="false" customHeight="false" outlineLevel="0" collapsed="false">
      <c r="A3" s="23" t="s">
        <v>37</v>
      </c>
      <c r="B3" s="23" t="s">
        <v>21</v>
      </c>
      <c r="C3" s="23" t="s">
        <v>23</v>
      </c>
    </row>
    <row r="4" customFormat="false" ht="15" hidden="false" customHeight="false" outlineLevel="0" collapsed="false">
      <c r="A4" s="0" t="s">
        <v>44</v>
      </c>
      <c r="B4" s="0" t="s">
        <v>25</v>
      </c>
      <c r="C4" s="0" t="s">
        <v>26</v>
      </c>
    </row>
    <row r="5" customFormat="false" ht="15" hidden="false" customHeight="false" outlineLevel="0" collapsed="false">
      <c r="A5" s="0" t="s">
        <v>48</v>
      </c>
      <c r="B5" s="0" t="s">
        <v>27</v>
      </c>
      <c r="C5" s="0" t="s">
        <v>28</v>
      </c>
    </row>
    <row r="6" customFormat="false" ht="15" hidden="false" customHeight="false" outlineLevel="0" collapsed="false">
      <c r="A6" s="0" t="s">
        <v>56</v>
      </c>
      <c r="B6" s="0" t="s">
        <v>29</v>
      </c>
      <c r="C6" s="0" t="s">
        <v>31</v>
      </c>
    </row>
    <row r="7" customFormat="false" ht="15" hidden="false" customHeight="false" outlineLevel="0" collapsed="false">
      <c r="A7" s="0" t="s">
        <v>67</v>
      </c>
      <c r="B7" s="0" t="s">
        <v>30</v>
      </c>
      <c r="C7" s="0" t="s">
        <v>16</v>
      </c>
    </row>
    <row r="8" customFormat="false" ht="15" hidden="false" customHeight="false" outlineLevel="0" collapsed="false">
      <c r="A8" s="0" t="s">
        <v>52</v>
      </c>
      <c r="B8" s="0" t="s">
        <v>32</v>
      </c>
    </row>
    <row r="9" customFormat="false" ht="15" hidden="false" customHeight="false" outlineLevel="0" collapsed="false">
      <c r="A9" s="0" t="s">
        <v>60</v>
      </c>
      <c r="B9" s="0" t="s">
        <v>33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2026-06-11T01:31:22Z</dcterms:created>
  <dc:creator>openpyxl</dc:creator>
  <dc:description/>
  <dc:language>en-US</dc:language>
  <cp:lastModifiedBy/>
  <dcterms:modified xsi:type="dcterms:W3CDTF">2026-06-11T01:31:33Z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