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leaning Schedul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<sst xmlns="http://schemas.openxmlformats.org/spreadsheetml/2006/main" count="115" uniqueCount="60">
  <si>
    <t xml:space="preserve">How to Use  —  Cleaning Schedule &amp; Rota</t>
  </si>
  <si>
    <t xml:space="preserve">by ExcelGuru.io  |  Share the load fairly and let the sheet nag, so you don't have to.</t>
  </si>
  <si>
    <t xml:space="preserve">What this template does</t>
  </si>
  <si>
    <t xml:space="preserve">Set each cleaning task's frequency and owner, record when it was last done, and the schedule works out when it is due next — and flags anything overdue.</t>
  </si>
  <si>
    <t xml:space="preserve">Sheet 1 — Cleaning Schedule</t>
  </si>
  <si>
    <t xml:space="preserve">Add a task, room, frequency and the person responsible, then update 'Last Done' each time. 'Next Due' and 'Status' update automatically.</t>
  </si>
  <si>
    <t xml:space="preserve">Sheet 2 — Dashboard</t>
  </si>
  <si>
    <t xml:space="preserve">See what is overdue or due soon, how the work is split between people, and the mix of daily, weekly and monthly jobs.</t>
  </si>
  <si>
    <t xml:space="preserve">How the dates work</t>
  </si>
  <si>
    <t xml:space="preserve">'Next Due' adds the right number of days to the last-done date using a small lookup, so Daily adds one day and Monthly adds thirty.</t>
  </si>
  <si>
    <t xml:space="preserve">Make it yours</t>
  </si>
  <si>
    <t xml:space="preserve">Edit the rooms, people and frequencies on the Lists tab. In a shared house, assign names fairly and let the rota settle the arguments.</t>
  </si>
  <si>
    <t xml:space="preserve">CLEANING SCHEDULE  —  DASHBOARD</t>
  </si>
  <si>
    <t xml:space="preserve">Total Tasks</t>
  </si>
  <si>
    <t xml:space="preserve">Overdue</t>
  </si>
  <si>
    <t xml:space="preserve">Due Soon</t>
  </si>
  <si>
    <t xml:space="preserve">On Track</t>
  </si>
  <si>
    <t xml:space="preserve">Daily Tasks</t>
  </si>
  <si>
    <t xml:space="preserve">People on Rota</t>
  </si>
  <si>
    <t xml:space="preserve">Tasks by Person</t>
  </si>
  <si>
    <t xml:space="preserve">Tasks by Frequency</t>
  </si>
  <si>
    <t xml:space="preserve">Person</t>
  </si>
  <si>
    <t xml:space="preserve">Tasks</t>
  </si>
  <si>
    <t xml:space="preserve">Frequency</t>
  </si>
  <si>
    <t xml:space="preserve">Alex</t>
  </si>
  <si>
    <t xml:space="preserve">Daily</t>
  </si>
  <si>
    <t xml:space="preserve">Sam</t>
  </si>
  <si>
    <t xml:space="preserve">Weekly</t>
  </si>
  <si>
    <t xml:space="preserve">Jordan</t>
  </si>
  <si>
    <t xml:space="preserve">Fortnightly</t>
  </si>
  <si>
    <t xml:space="preserve">Casey</t>
  </si>
  <si>
    <t xml:space="preserve">Monthly</t>
  </si>
  <si>
    <t xml:space="preserve">Shared</t>
  </si>
  <si>
    <t xml:space="preserve">Cleaning Schedule &amp; Rota — who cleans what, and when it's due</t>
  </si>
  <si>
    <t xml:space="preserve">Task</t>
  </si>
  <si>
    <t xml:space="preserve">Room</t>
  </si>
  <si>
    <t xml:space="preserve">Assigned To</t>
  </si>
  <si>
    <t xml:space="preserve">Last Done</t>
  </si>
  <si>
    <t xml:space="preserve">Next Due</t>
  </si>
  <si>
    <t xml:space="preserve">Status</t>
  </si>
  <si>
    <t xml:space="preserve">Wipe counters</t>
  </si>
  <si>
    <t xml:space="preserve">Kitchen</t>
  </si>
  <si>
    <t xml:space="preserve">Vacuum floors</t>
  </si>
  <si>
    <t xml:space="preserve">Living Room</t>
  </si>
  <si>
    <t xml:space="preserve">Clean toilet</t>
  </si>
  <si>
    <t xml:space="preserve">Bathroom</t>
  </si>
  <si>
    <t xml:space="preserve">Mop floors</t>
  </si>
  <si>
    <t xml:space="preserve">Change bed sheets</t>
  </si>
  <si>
    <t xml:space="preserve">Bedroom</t>
  </si>
  <si>
    <t xml:space="preserve">Dust surfaces</t>
  </si>
  <si>
    <t xml:space="preserve">Clean windows</t>
  </si>
  <si>
    <t xml:space="preserve">Whole House</t>
  </si>
  <si>
    <t xml:space="preserve">Empty bins</t>
  </si>
  <si>
    <t xml:space="preserve">Scrub shower</t>
  </si>
  <si>
    <t xml:space="preserve">Tidy garage</t>
  </si>
  <si>
    <t xml:space="preserve">Garage</t>
  </si>
  <si>
    <t xml:space="preserve">Clean oven</t>
  </si>
  <si>
    <t xml:space="preserve">Hoover stairs</t>
  </si>
  <si>
    <t xml:space="preserve">Hallway</t>
  </si>
  <si>
    <t xml:space="preserve">Days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</si>
</sst>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Tasks by Person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Tasks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Alex</c:v>
                </c:pt>
                <c:pt idx="1">
                  <c:v>Sam</c:v>
                </c:pt>
                <c:pt idx="2">
                  <c:v>Jordan</c:v>
                </c:pt>
                <c:pt idx="3">
                  <c:v>Casey</c:v>
                </c:pt>
                <c:pt idx="4">
                  <c:v>Shared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</c:numCache>
            </c:numRef>
          </c:val>
        </c:ser>
        <c:gapWidth val="150"/>
        <c:overlap val="0"/>
        <c:axId val="75640348"/>
        <c:axId val="15353120"/>
      </c:barChart>
      <c:catAx>
        <c:axId val="756403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5353120"/>
        <c:crosses val="autoZero"/>
        <c:auto val="1"/>
        <c:lblAlgn val="ctr"/>
        <c:lblOffset val="100"/>
        <c:noMultiLvlLbl val="0"/>
      </c:catAx>
      <c:valAx>
        <c:axId val="1535312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564034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Frequency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Tasks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Dashboard!$D$12:$D$15</c:f>
              <c:strCache>
                <c:ptCount val="4"/>
                <c:pt idx="0">
                  <c:v>Daily</c:v>
                </c:pt>
                <c:pt idx="1">
                  <c:v>Weekly</c:v>
                </c:pt>
                <c:pt idx="2">
                  <c:v>Fortnightly</c:v>
                </c:pt>
                <c:pt idx="3">
                  <c:v>Monthly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2</c:v>
                </c:pt>
                <c:pt idx="1">
                  <c:v>6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16</xdr:row>
      <xdr:rowOff>39960</xdr:rowOff>
    </xdr:from>
    <xdr:to>
      <xdr:col>3</xdr:col>
      <xdr:colOff>286920</xdr:colOff>
      <xdr:row>29</xdr:row>
      <xdr:rowOff>83160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16</xdr:row>
      <xdr:rowOff>39960</xdr:rowOff>
    </xdr:from>
    <xdr:to>
      <xdr:col>6</xdr:col>
      <xdr:colOff>420120</xdr:colOff>
      <xdr:row>29</xdr:row>
      <xdr:rowOff>83160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COUNTA('Cleaning Schedule'!A4:A43)</f>
        <v>12</v>
      </c>
      <c r="B4" s="7"/>
      <c r="C4" s="7" t="n">
        <f aca="false">COUNTIF('Cleaning Schedule'!G4:G43,"Overdue")</f>
        <v>3</v>
      </c>
      <c r="D4" s="7"/>
      <c r="E4" s="7" t="n">
        <f aca="false">COUNTIF('Cleaning Schedule'!G4:G43,"Due Soon")</f>
        <v>5</v>
      </c>
      <c r="F4" s="7"/>
      <c r="G4" s="7" t="n">
        <f aca="false">COUNTIF('Cleaning Schedule'!G4:G43,"On Track")</f>
        <v>4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COUNTIF('Cleaning Schedule'!C4:C43,"Daily")</f>
        <v>2</v>
      </c>
      <c r="B7" s="7"/>
      <c r="C7" s="7" t="n">
        <f aca="false">SUMPRODUCT(('Cleaning Schedule'!D4:D43&lt;&gt;"")/COUNTIF('Cleaning Schedule'!D4:D43,'Cleaning Schedule'!D4:D43&amp;""))</f>
        <v>5</v>
      </c>
      <c r="D7" s="7"/>
    </row>
    <row r="10" customFormat="false" ht="26.85" hidden="false" customHeight="false" outlineLevel="0" collapsed="false">
      <c r="A10" s="8" t="s">
        <v>19</v>
      </c>
      <c r="D10" s="8" t="s">
        <v>20</v>
      </c>
    </row>
    <row r="11" customFormat="false" ht="15" hidden="false" customHeight="false" outlineLevel="0" collapsed="false">
      <c r="A11" s="9" t="s">
        <v>21</v>
      </c>
      <c r="B11" s="9" t="s">
        <v>22</v>
      </c>
      <c r="D11" s="9" t="s">
        <v>23</v>
      </c>
      <c r="E11" s="9" t="s">
        <v>22</v>
      </c>
    </row>
    <row r="12" customFormat="false" ht="15" hidden="false" customHeight="false" outlineLevel="0" collapsed="false">
      <c r="A12" s="10" t="s">
        <v>24</v>
      </c>
      <c r="B12" s="10" t="n">
        <f aca="false">COUNTIF('Cleaning Schedule'!D4:D43,"Alex")</f>
        <v>3</v>
      </c>
      <c r="D12" s="10" t="s">
        <v>25</v>
      </c>
      <c r="E12" s="10" t="n">
        <f aca="false">COUNTIF('Cleaning Schedule'!C4:C43,"Daily")</f>
        <v>2</v>
      </c>
    </row>
    <row r="13" customFormat="false" ht="15" hidden="false" customHeight="false" outlineLevel="0" collapsed="false">
      <c r="A13" s="10" t="s">
        <v>26</v>
      </c>
      <c r="B13" s="10" t="n">
        <f aca="false">COUNTIF('Cleaning Schedule'!D4:D43,"Sam")</f>
        <v>2</v>
      </c>
      <c r="D13" s="10" t="s">
        <v>27</v>
      </c>
      <c r="E13" s="10" t="n">
        <f aca="false">COUNTIF('Cleaning Schedule'!C4:C43,"Weekly")</f>
        <v>6</v>
      </c>
    </row>
    <row r="14" customFormat="false" ht="15" hidden="false" customHeight="false" outlineLevel="0" collapsed="false">
      <c r="A14" s="10" t="s">
        <v>28</v>
      </c>
      <c r="B14" s="10" t="n">
        <f aca="false">COUNTIF('Cleaning Schedule'!D4:D43,"Jordan")</f>
        <v>2</v>
      </c>
      <c r="D14" s="10" t="s">
        <v>29</v>
      </c>
      <c r="E14" s="10" t="n">
        <f aca="false">COUNTIF('Cleaning Schedule'!C4:C43,"Fortnightly")</f>
        <v>1</v>
      </c>
    </row>
    <row r="15" customFormat="false" ht="15" hidden="false" customHeight="false" outlineLevel="0" collapsed="false">
      <c r="A15" s="10" t="s">
        <v>30</v>
      </c>
      <c r="B15" s="10" t="n">
        <f aca="false">COUNTIF('Cleaning Schedule'!D4:D43,"Casey")</f>
        <v>2</v>
      </c>
      <c r="D15" s="10" t="s">
        <v>31</v>
      </c>
      <c r="E15" s="10" t="n">
        <f aca="false">COUNTIF('Cleaning Schedule'!C4:C43,"Monthly")</f>
        <v>3</v>
      </c>
    </row>
    <row r="16" customFormat="false" ht="15" hidden="false" customHeight="false" outlineLevel="0" collapsed="false">
      <c r="A16" s="10" t="s">
        <v>32</v>
      </c>
      <c r="B16" s="10" t="n">
        <f aca="false">COUNTIF('Cleaning Schedule'!D4:D43,"Shared")</f>
        <v>3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14"/>
    <col collapsed="false" customWidth="true" hidden="false" outlineLevel="0" max="3" min="3" style="0" width="13"/>
    <col collapsed="false" customWidth="true" hidden="false" outlineLevel="0" max="4" min="4" style="0" width="12"/>
    <col collapsed="false" customWidth="true" hidden="false" outlineLevel="0" max="6" min="5" style="0" width="13"/>
    <col collapsed="false" customWidth="true" hidden="false" outlineLevel="0" max="7" min="7" style="0" width="11"/>
  </cols>
  <sheetData>
    <row r="1" customFormat="false" ht="64.9" hidden="false" customHeight="false" outlineLevel="0" collapsed="false">
      <c r="A1" s="11" t="s">
        <v>33</v>
      </c>
    </row>
    <row r="3" customFormat="false" ht="15" hidden="false" customHeight="false" outlineLevel="0" collapsed="false">
      <c r="A3" s="12" t="s">
        <v>34</v>
      </c>
      <c r="B3" s="12" t="s">
        <v>35</v>
      </c>
      <c r="C3" s="12" t="s">
        <v>23</v>
      </c>
      <c r="D3" s="12" t="s">
        <v>36</v>
      </c>
      <c r="E3" s="12" t="s">
        <v>37</v>
      </c>
      <c r="F3" s="12" t="s">
        <v>38</v>
      </c>
      <c r="G3" s="12" t="s">
        <v>39</v>
      </c>
    </row>
    <row r="4" customFormat="false" ht="15" hidden="false" customHeight="false" outlineLevel="0" collapsed="false">
      <c r="A4" s="13" t="s">
        <v>40</v>
      </c>
      <c r="B4" s="13" t="s">
        <v>41</v>
      </c>
      <c r="C4" s="14" t="s">
        <v>25</v>
      </c>
      <c r="D4" s="13" t="s">
        <v>32</v>
      </c>
      <c r="E4" s="15" t="n">
        <v>46185</v>
      </c>
      <c r="F4" s="16" t="n">
        <f aca="false">IF(OR(E4="",C4=""),"",E4+VLOOKUP(C4,Lists!$E$4:$F$7,2,FALSE()))</f>
        <v>46186</v>
      </c>
      <c r="G4" s="17" t="str">
        <f aca="true">IF(F4="","",IF(F4&lt;TODAY(),"Overdue",IF(F4&lt;=TODAY()+2,"Due Soon","On Track")))</f>
        <v>Due Soon</v>
      </c>
    </row>
    <row r="5" customFormat="false" ht="15" hidden="false" customHeight="false" outlineLevel="0" collapsed="false">
      <c r="A5" s="13" t="s">
        <v>42</v>
      </c>
      <c r="B5" s="13" t="s">
        <v>43</v>
      </c>
      <c r="C5" s="14" t="s">
        <v>27</v>
      </c>
      <c r="D5" s="13" t="s">
        <v>24</v>
      </c>
      <c r="E5" s="15" t="n">
        <v>46181</v>
      </c>
      <c r="F5" s="18" t="n">
        <f aca="false">IF(OR(E5="",C5=""),"",E5+VLOOKUP(C5,Lists!$E$4:$F$7,2,FALSE()))</f>
        <v>46188</v>
      </c>
      <c r="G5" s="19" t="str">
        <f aca="true">IF(F5="","",IF(F5&lt;TODAY(),"Overdue",IF(F5&lt;=TODAY()+2,"Due Soon","On Track")))</f>
        <v>Due Soon</v>
      </c>
    </row>
    <row r="6" customFormat="false" ht="15" hidden="false" customHeight="false" outlineLevel="0" collapsed="false">
      <c r="A6" s="13" t="s">
        <v>44</v>
      </c>
      <c r="B6" s="13" t="s">
        <v>45</v>
      </c>
      <c r="C6" s="14" t="s">
        <v>27</v>
      </c>
      <c r="D6" s="13" t="s">
        <v>26</v>
      </c>
      <c r="E6" s="15" t="n">
        <v>46178</v>
      </c>
      <c r="F6" s="16" t="n">
        <f aca="false">IF(OR(E6="",C6=""),"",E6+VLOOKUP(C6,Lists!$E$4:$F$7,2,FALSE()))</f>
        <v>46185</v>
      </c>
      <c r="G6" s="17" t="str">
        <f aca="true">IF(F6="","",IF(F6&lt;TODAY(),"Overdue",IF(F6&lt;=TODAY()+2,"Due Soon","On Track")))</f>
        <v>Overdue</v>
      </c>
    </row>
    <row r="7" customFormat="false" ht="15" hidden="false" customHeight="false" outlineLevel="0" collapsed="false">
      <c r="A7" s="13" t="s">
        <v>46</v>
      </c>
      <c r="B7" s="13" t="s">
        <v>41</v>
      </c>
      <c r="C7" s="14" t="s">
        <v>27</v>
      </c>
      <c r="D7" s="13" t="s">
        <v>28</v>
      </c>
      <c r="E7" s="15" t="n">
        <v>46183</v>
      </c>
      <c r="F7" s="18" t="n">
        <f aca="false">IF(OR(E7="",C7=""),"",E7+VLOOKUP(C7,Lists!$E$4:$F$7,2,FALSE()))</f>
        <v>46190</v>
      </c>
      <c r="G7" s="19" t="str">
        <f aca="true">IF(F7="","",IF(F7&lt;TODAY(),"Overdue",IF(F7&lt;=TODAY()+2,"Due Soon","On Track")))</f>
        <v>On Track</v>
      </c>
    </row>
    <row r="8" customFormat="false" ht="15" hidden="false" customHeight="false" outlineLevel="0" collapsed="false">
      <c r="A8" s="13" t="s">
        <v>47</v>
      </c>
      <c r="B8" s="13" t="s">
        <v>48</v>
      </c>
      <c r="C8" s="14" t="s">
        <v>29</v>
      </c>
      <c r="D8" s="13" t="s">
        <v>30</v>
      </c>
      <c r="E8" s="15" t="n">
        <v>46176</v>
      </c>
      <c r="F8" s="16" t="n">
        <f aca="false">IF(OR(E8="",C8=""),"",E8+VLOOKUP(C8,Lists!$E$4:$F$7,2,FALSE()))</f>
        <v>46190</v>
      </c>
      <c r="G8" s="17" t="str">
        <f aca="true">IF(F8="","",IF(F8&lt;TODAY(),"Overdue",IF(F8&lt;=TODAY()+2,"Due Soon","On Track")))</f>
        <v>On Track</v>
      </c>
    </row>
    <row r="9" customFormat="false" ht="15" hidden="false" customHeight="false" outlineLevel="0" collapsed="false">
      <c r="A9" s="13" t="s">
        <v>49</v>
      </c>
      <c r="B9" s="13" t="s">
        <v>43</v>
      </c>
      <c r="C9" s="14" t="s">
        <v>27</v>
      </c>
      <c r="D9" s="13" t="s">
        <v>24</v>
      </c>
      <c r="E9" s="15" t="n">
        <v>46180</v>
      </c>
      <c r="F9" s="18" t="n">
        <f aca="false">IF(OR(E9="",C9=""),"",E9+VLOOKUP(C9,Lists!$E$4:$F$7,2,FALSE()))</f>
        <v>46187</v>
      </c>
      <c r="G9" s="19" t="str">
        <f aca="true">IF(F9="","",IF(F9&lt;TODAY(),"Overdue",IF(F9&lt;=TODAY()+2,"Due Soon","On Track")))</f>
        <v>Due Soon</v>
      </c>
    </row>
    <row r="10" customFormat="false" ht="15" hidden="false" customHeight="false" outlineLevel="0" collapsed="false">
      <c r="A10" s="13" t="s">
        <v>50</v>
      </c>
      <c r="B10" s="13" t="s">
        <v>51</v>
      </c>
      <c r="C10" s="14" t="s">
        <v>31</v>
      </c>
      <c r="D10" s="13" t="s">
        <v>32</v>
      </c>
      <c r="E10" s="15" t="n">
        <v>46166</v>
      </c>
      <c r="F10" s="16" t="n">
        <f aca="false">IF(OR(E10="",C10=""),"",E10+VLOOKUP(C10,Lists!$E$4:$F$7,2,FALSE()))</f>
        <v>46196</v>
      </c>
      <c r="G10" s="17" t="str">
        <f aca="true">IF(F10="","",IF(F10&lt;TODAY(),"Overdue",IF(F10&lt;=TODAY()+2,"Due Soon","On Track")))</f>
        <v>On Track</v>
      </c>
    </row>
    <row r="11" customFormat="false" ht="15" hidden="false" customHeight="false" outlineLevel="0" collapsed="false">
      <c r="A11" s="13" t="s">
        <v>52</v>
      </c>
      <c r="B11" s="13" t="s">
        <v>41</v>
      </c>
      <c r="C11" s="14" t="s">
        <v>25</v>
      </c>
      <c r="D11" s="13" t="s">
        <v>26</v>
      </c>
      <c r="E11" s="15" t="n">
        <v>46185</v>
      </c>
      <c r="F11" s="18" t="n">
        <f aca="false">IF(OR(E11="",C11=""),"",E11+VLOOKUP(C11,Lists!$E$4:$F$7,2,FALSE()))</f>
        <v>46186</v>
      </c>
      <c r="G11" s="19" t="str">
        <f aca="true">IF(F11="","",IF(F11&lt;TODAY(),"Overdue",IF(F11&lt;=TODAY()+2,"Due Soon","On Track")))</f>
        <v>Due Soon</v>
      </c>
    </row>
    <row r="12" customFormat="false" ht="15" hidden="false" customHeight="false" outlineLevel="0" collapsed="false">
      <c r="A12" s="13" t="s">
        <v>53</v>
      </c>
      <c r="B12" s="13" t="s">
        <v>45</v>
      </c>
      <c r="C12" s="14" t="s">
        <v>27</v>
      </c>
      <c r="D12" s="13" t="s">
        <v>28</v>
      </c>
      <c r="E12" s="15" t="n">
        <v>46177</v>
      </c>
      <c r="F12" s="16" t="n">
        <f aca="false">IF(OR(E12="",C12=""),"",E12+VLOOKUP(C12,Lists!$E$4:$F$7,2,FALSE()))</f>
        <v>46184</v>
      </c>
      <c r="G12" s="17" t="str">
        <f aca="true">IF(F12="","",IF(F12&lt;TODAY(),"Overdue",IF(F12&lt;=TODAY()+2,"Due Soon","On Track")))</f>
        <v>Overdue</v>
      </c>
    </row>
    <row r="13" customFormat="false" ht="15" hidden="false" customHeight="false" outlineLevel="0" collapsed="false">
      <c r="A13" s="13" t="s">
        <v>54</v>
      </c>
      <c r="B13" s="13" t="s">
        <v>55</v>
      </c>
      <c r="C13" s="14" t="s">
        <v>31</v>
      </c>
      <c r="D13" s="13" t="s">
        <v>30</v>
      </c>
      <c r="E13" s="15" t="n">
        <v>46151</v>
      </c>
      <c r="F13" s="18" t="n">
        <f aca="false">IF(OR(E13="",C13=""),"",E13+VLOOKUP(C13,Lists!$E$4:$F$7,2,FALSE()))</f>
        <v>46181</v>
      </c>
      <c r="G13" s="19" t="str">
        <f aca="true">IF(F13="","",IF(F13&lt;TODAY(),"Overdue",IF(F13&lt;=TODAY()+2,"Due Soon","On Track")))</f>
        <v>Overdue</v>
      </c>
    </row>
    <row r="14" customFormat="false" ht="15" hidden="false" customHeight="false" outlineLevel="0" collapsed="false">
      <c r="A14" s="13" t="s">
        <v>56</v>
      </c>
      <c r="B14" s="13" t="s">
        <v>41</v>
      </c>
      <c r="C14" s="14" t="s">
        <v>31</v>
      </c>
      <c r="D14" s="13" t="s">
        <v>32</v>
      </c>
      <c r="E14" s="15" t="n">
        <v>46158</v>
      </c>
      <c r="F14" s="16" t="n">
        <f aca="false">IF(OR(E14="",C14=""),"",E14+VLOOKUP(C14,Lists!$E$4:$F$7,2,FALSE()))</f>
        <v>46188</v>
      </c>
      <c r="G14" s="17" t="str">
        <f aca="true">IF(F14="","",IF(F14&lt;TODAY(),"Overdue",IF(F14&lt;=TODAY()+2,"Due Soon","On Track")))</f>
        <v>Due Soon</v>
      </c>
    </row>
    <row r="15" customFormat="false" ht="15" hidden="false" customHeight="false" outlineLevel="0" collapsed="false">
      <c r="A15" s="13" t="s">
        <v>57</v>
      </c>
      <c r="B15" s="13" t="s">
        <v>58</v>
      </c>
      <c r="C15" s="14" t="s">
        <v>27</v>
      </c>
      <c r="D15" s="13" t="s">
        <v>24</v>
      </c>
      <c r="E15" s="15" t="n">
        <v>46182</v>
      </c>
      <c r="F15" s="18" t="n">
        <f aca="false">IF(OR(E15="",C15=""),"",E15+VLOOKUP(C15,Lists!$E$4:$F$7,2,FALSE()))</f>
        <v>46189</v>
      </c>
      <c r="G15" s="19" t="str">
        <f aca="true">IF(F15="","",IF(F15&lt;TODAY(),"Overdue",IF(F15&lt;=TODAY()+2,"Due Soon","On Track")))</f>
        <v>On Track</v>
      </c>
    </row>
    <row r="16" customFormat="false" ht="15" hidden="false" customHeight="false" outlineLevel="0" collapsed="false">
      <c r="A16" s="13"/>
      <c r="B16" s="13"/>
      <c r="C16" s="14"/>
      <c r="D16" s="13"/>
      <c r="E16" s="15"/>
      <c r="F16" s="16" t="str">
        <f aca="false">IF(OR(E16="",C16=""),"",E16+VLOOKUP(C16,Lists!$E$4:$F$7,2,FALSE()))</f>
        <v/>
      </c>
      <c r="G16" s="17" t="str">
        <f aca="true">IF(F16="","",IF(F16&lt;TODAY(),"Overdue",IF(F16&lt;=TODAY()+2,"Due Soon","On Track")))</f>
        <v/>
      </c>
    </row>
    <row r="17" customFormat="false" ht="15" hidden="false" customHeight="false" outlineLevel="0" collapsed="false">
      <c r="A17" s="13"/>
      <c r="B17" s="13"/>
      <c r="C17" s="14"/>
      <c r="D17" s="13"/>
      <c r="E17" s="15"/>
      <c r="F17" s="18" t="str">
        <f aca="false">IF(OR(E17="",C17=""),"",E17+VLOOKUP(C17,Lists!$E$4:$F$7,2,FALSE()))</f>
        <v/>
      </c>
      <c r="G17" s="19" t="str">
        <f aca="true">IF(F17="","",IF(F17&lt;TODAY(),"Overdue",IF(F17&lt;=TODAY()+2,"Due Soon","On Track")))</f>
        <v/>
      </c>
    </row>
    <row r="18" customFormat="false" ht="15" hidden="false" customHeight="false" outlineLevel="0" collapsed="false">
      <c r="A18" s="13"/>
      <c r="B18" s="13"/>
      <c r="C18" s="14"/>
      <c r="D18" s="13"/>
      <c r="E18" s="15"/>
      <c r="F18" s="16" t="str">
        <f aca="false">IF(OR(E18="",C18=""),"",E18+VLOOKUP(C18,Lists!$E$4:$F$7,2,FALSE()))</f>
        <v/>
      </c>
      <c r="G18" s="17" t="str">
        <f aca="true">IF(F18="","",IF(F18&lt;TODAY(),"Overdue",IF(F18&lt;=TODAY()+2,"Due Soon","On Track")))</f>
        <v/>
      </c>
    </row>
    <row r="19" customFormat="false" ht="15" hidden="false" customHeight="false" outlineLevel="0" collapsed="false">
      <c r="A19" s="13"/>
      <c r="B19" s="13"/>
      <c r="C19" s="14"/>
      <c r="D19" s="13"/>
      <c r="E19" s="15"/>
      <c r="F19" s="18" t="str">
        <f aca="false">IF(OR(E19="",C19=""),"",E19+VLOOKUP(C19,Lists!$E$4:$F$7,2,FALSE()))</f>
        <v/>
      </c>
      <c r="G19" s="19" t="str">
        <f aca="true">IF(F19="","",IF(F19&lt;TODAY(),"Overdue",IF(F19&lt;=TODAY()+2,"Due Soon","On Track")))</f>
        <v/>
      </c>
    </row>
    <row r="20" customFormat="false" ht="15" hidden="false" customHeight="false" outlineLevel="0" collapsed="false">
      <c r="A20" s="13"/>
      <c r="B20" s="13"/>
      <c r="C20" s="14"/>
      <c r="D20" s="13"/>
      <c r="E20" s="15"/>
      <c r="F20" s="16" t="str">
        <f aca="false">IF(OR(E20="",C20=""),"",E20+VLOOKUP(C20,Lists!$E$4:$F$7,2,FALSE()))</f>
        <v/>
      </c>
      <c r="G20" s="17" t="str">
        <f aca="true">IF(F20="","",IF(F20&lt;TODAY(),"Overdue",IF(F20&lt;=TODAY()+2,"Due Soon","On Track")))</f>
        <v/>
      </c>
    </row>
    <row r="21" customFormat="false" ht="15" hidden="false" customHeight="false" outlineLevel="0" collapsed="false">
      <c r="A21" s="13"/>
      <c r="B21" s="13"/>
      <c r="C21" s="14"/>
      <c r="D21" s="13"/>
      <c r="E21" s="15"/>
      <c r="F21" s="18" t="str">
        <f aca="false">IF(OR(E21="",C21=""),"",E21+VLOOKUP(C21,Lists!$E$4:$F$7,2,FALSE()))</f>
        <v/>
      </c>
      <c r="G21" s="19" t="str">
        <f aca="true">IF(F21="","",IF(F21&lt;TODAY(),"Overdue",IF(F21&lt;=TODAY()+2,"Due Soon","On Track")))</f>
        <v/>
      </c>
    </row>
    <row r="22" customFormat="false" ht="15" hidden="false" customHeight="false" outlineLevel="0" collapsed="false">
      <c r="A22" s="13"/>
      <c r="B22" s="13"/>
      <c r="C22" s="14"/>
      <c r="D22" s="13"/>
      <c r="E22" s="15"/>
      <c r="F22" s="16" t="str">
        <f aca="false">IF(OR(E22="",C22=""),"",E22+VLOOKUP(C22,Lists!$E$4:$F$7,2,FALSE()))</f>
        <v/>
      </c>
      <c r="G22" s="17" t="str">
        <f aca="true">IF(F22="","",IF(F22&lt;TODAY(),"Overdue",IF(F22&lt;=TODAY()+2,"Due Soon","On Track")))</f>
        <v/>
      </c>
    </row>
    <row r="23" customFormat="false" ht="15" hidden="false" customHeight="false" outlineLevel="0" collapsed="false">
      <c r="A23" s="13"/>
      <c r="B23" s="13"/>
      <c r="C23" s="14"/>
      <c r="D23" s="13"/>
      <c r="E23" s="15"/>
      <c r="F23" s="18" t="str">
        <f aca="false">IF(OR(E23="",C23=""),"",E23+VLOOKUP(C23,Lists!$E$4:$F$7,2,FALSE()))</f>
        <v/>
      </c>
      <c r="G23" s="19" t="str">
        <f aca="true">IF(F23="","",IF(F23&lt;TODAY(),"Overdue",IF(F23&lt;=TODAY()+2,"Due Soon","On Track")))</f>
        <v/>
      </c>
    </row>
    <row r="24" customFormat="false" ht="15" hidden="false" customHeight="false" outlineLevel="0" collapsed="false">
      <c r="A24" s="13"/>
      <c r="B24" s="13"/>
      <c r="C24" s="14"/>
      <c r="D24" s="13"/>
      <c r="E24" s="15"/>
      <c r="F24" s="16" t="str">
        <f aca="false">IF(OR(E24="",C24=""),"",E24+VLOOKUP(C24,Lists!$E$4:$F$7,2,FALSE()))</f>
        <v/>
      </c>
      <c r="G24" s="17" t="str">
        <f aca="true">IF(F24="","",IF(F24&lt;TODAY(),"Overdue",IF(F24&lt;=TODAY()+2,"Due Soon","On Track")))</f>
        <v/>
      </c>
    </row>
    <row r="25" customFormat="false" ht="15" hidden="false" customHeight="false" outlineLevel="0" collapsed="false">
      <c r="A25" s="13"/>
      <c r="B25" s="13"/>
      <c r="C25" s="14"/>
      <c r="D25" s="13"/>
      <c r="E25" s="15"/>
      <c r="F25" s="18" t="str">
        <f aca="false">IF(OR(E25="",C25=""),"",E25+VLOOKUP(C25,Lists!$E$4:$F$7,2,FALSE()))</f>
        <v/>
      </c>
      <c r="G25" s="19" t="str">
        <f aca="true">IF(F25="","",IF(F25&lt;TODAY(),"Overdue",IF(F25&lt;=TODAY()+2,"Due Soon","On Track")))</f>
        <v/>
      </c>
    </row>
    <row r="26" customFormat="false" ht="15" hidden="false" customHeight="false" outlineLevel="0" collapsed="false">
      <c r="A26" s="13"/>
      <c r="B26" s="13"/>
      <c r="C26" s="14"/>
      <c r="D26" s="13"/>
      <c r="E26" s="15"/>
      <c r="F26" s="16" t="str">
        <f aca="false">IF(OR(E26="",C26=""),"",E26+VLOOKUP(C26,Lists!$E$4:$F$7,2,FALSE()))</f>
        <v/>
      </c>
      <c r="G26" s="17" t="str">
        <f aca="true">IF(F26="","",IF(F26&lt;TODAY(),"Overdue",IF(F26&lt;=TODAY()+2,"Due Soon","On Track")))</f>
        <v/>
      </c>
    </row>
    <row r="27" customFormat="false" ht="15" hidden="false" customHeight="false" outlineLevel="0" collapsed="false">
      <c r="A27" s="13"/>
      <c r="B27" s="13"/>
      <c r="C27" s="14"/>
      <c r="D27" s="13"/>
      <c r="E27" s="15"/>
      <c r="F27" s="18" t="str">
        <f aca="false">IF(OR(E27="",C27=""),"",E27+VLOOKUP(C27,Lists!$E$4:$F$7,2,FALSE()))</f>
        <v/>
      </c>
      <c r="G27" s="19" t="str">
        <f aca="true">IF(F27="","",IF(F27&lt;TODAY(),"Overdue",IF(F27&lt;=TODAY()+2,"Due Soon","On Track")))</f>
        <v/>
      </c>
    </row>
    <row r="28" customFormat="false" ht="15" hidden="false" customHeight="false" outlineLevel="0" collapsed="false">
      <c r="A28" s="13"/>
      <c r="B28" s="13"/>
      <c r="C28" s="14"/>
      <c r="D28" s="13"/>
      <c r="E28" s="15"/>
      <c r="F28" s="16" t="str">
        <f aca="false">IF(OR(E28="",C28=""),"",E28+VLOOKUP(C28,Lists!$E$4:$F$7,2,FALSE()))</f>
        <v/>
      </c>
      <c r="G28" s="17" t="str">
        <f aca="true">IF(F28="","",IF(F28&lt;TODAY(),"Overdue",IF(F28&lt;=TODAY()+2,"Due Soon","On Track")))</f>
        <v/>
      </c>
    </row>
    <row r="29" customFormat="false" ht="15" hidden="false" customHeight="false" outlineLevel="0" collapsed="false">
      <c r="A29" s="13"/>
      <c r="B29" s="13"/>
      <c r="C29" s="14"/>
      <c r="D29" s="13"/>
      <c r="E29" s="15"/>
      <c r="F29" s="18" t="str">
        <f aca="false">IF(OR(E29="",C29=""),"",E29+VLOOKUP(C29,Lists!$E$4:$F$7,2,FALSE()))</f>
        <v/>
      </c>
      <c r="G29" s="19" t="str">
        <f aca="true">IF(F29="","",IF(F29&lt;TODAY(),"Overdue",IF(F29&lt;=TODAY()+2,"Due Soon","On Track")))</f>
        <v/>
      </c>
    </row>
    <row r="30" customFormat="false" ht="15" hidden="false" customHeight="false" outlineLevel="0" collapsed="false">
      <c r="A30" s="13"/>
      <c r="B30" s="13"/>
      <c r="C30" s="14"/>
      <c r="D30" s="13"/>
      <c r="E30" s="15"/>
      <c r="F30" s="16" t="str">
        <f aca="false">IF(OR(E30="",C30=""),"",E30+VLOOKUP(C30,Lists!$E$4:$F$7,2,FALSE()))</f>
        <v/>
      </c>
      <c r="G30" s="17" t="str">
        <f aca="true">IF(F30="","",IF(F30&lt;TODAY(),"Overdue",IF(F30&lt;=TODAY()+2,"Due Soon","On Track")))</f>
        <v/>
      </c>
    </row>
    <row r="31" customFormat="false" ht="15" hidden="false" customHeight="false" outlineLevel="0" collapsed="false">
      <c r="A31" s="13"/>
      <c r="B31" s="13"/>
      <c r="C31" s="14"/>
      <c r="D31" s="13"/>
      <c r="E31" s="15"/>
      <c r="F31" s="18" t="str">
        <f aca="false">IF(OR(E31="",C31=""),"",E31+VLOOKUP(C31,Lists!$E$4:$F$7,2,FALSE()))</f>
        <v/>
      </c>
      <c r="G31" s="19" t="str">
        <f aca="true">IF(F31="","",IF(F31&lt;TODAY(),"Overdue",IF(F31&lt;=TODAY()+2,"Due Soon","On Track")))</f>
        <v/>
      </c>
    </row>
    <row r="32" customFormat="false" ht="15" hidden="false" customHeight="false" outlineLevel="0" collapsed="false">
      <c r="A32" s="13"/>
      <c r="B32" s="13"/>
      <c r="C32" s="14"/>
      <c r="D32" s="13"/>
      <c r="E32" s="15"/>
      <c r="F32" s="16" t="str">
        <f aca="false">IF(OR(E32="",C32=""),"",E32+VLOOKUP(C32,Lists!$E$4:$F$7,2,FALSE()))</f>
        <v/>
      </c>
      <c r="G32" s="17" t="str">
        <f aca="true">IF(F32="","",IF(F32&lt;TODAY(),"Overdue",IF(F32&lt;=TODAY()+2,"Due Soon","On Track")))</f>
        <v/>
      </c>
    </row>
    <row r="33" customFormat="false" ht="15" hidden="false" customHeight="false" outlineLevel="0" collapsed="false">
      <c r="A33" s="13"/>
      <c r="B33" s="13"/>
      <c r="C33" s="14"/>
      <c r="D33" s="13"/>
      <c r="E33" s="15"/>
      <c r="F33" s="18" t="str">
        <f aca="false">IF(OR(E33="",C33=""),"",E33+VLOOKUP(C33,Lists!$E$4:$F$7,2,FALSE()))</f>
        <v/>
      </c>
      <c r="G33" s="19" t="str">
        <f aca="true">IF(F33="","",IF(F33&lt;TODAY(),"Overdue",IF(F33&lt;=TODAY()+2,"Due Soon","On Track")))</f>
        <v/>
      </c>
    </row>
    <row r="34" customFormat="false" ht="15" hidden="false" customHeight="false" outlineLevel="0" collapsed="false">
      <c r="A34" s="13"/>
      <c r="B34" s="13"/>
      <c r="C34" s="14"/>
      <c r="D34" s="13"/>
      <c r="E34" s="15"/>
      <c r="F34" s="16" t="str">
        <f aca="false">IF(OR(E34="",C34=""),"",E34+VLOOKUP(C34,Lists!$E$4:$F$7,2,FALSE()))</f>
        <v/>
      </c>
      <c r="G34" s="17" t="str">
        <f aca="true">IF(F34="","",IF(F34&lt;TODAY(),"Overdue",IF(F34&lt;=TODAY()+2,"Due Soon","On Track")))</f>
        <v/>
      </c>
    </row>
    <row r="35" customFormat="false" ht="15" hidden="false" customHeight="false" outlineLevel="0" collapsed="false">
      <c r="A35" s="13"/>
      <c r="B35" s="13"/>
      <c r="C35" s="14"/>
      <c r="D35" s="13"/>
      <c r="E35" s="15"/>
      <c r="F35" s="18" t="str">
        <f aca="false">IF(OR(E35="",C35=""),"",E35+VLOOKUP(C35,Lists!$E$4:$F$7,2,FALSE()))</f>
        <v/>
      </c>
      <c r="G35" s="19" t="str">
        <f aca="true">IF(F35="","",IF(F35&lt;TODAY(),"Overdue",IF(F35&lt;=TODAY()+2,"Due Soon","On Track")))</f>
        <v/>
      </c>
    </row>
    <row r="36" customFormat="false" ht="15" hidden="false" customHeight="false" outlineLevel="0" collapsed="false">
      <c r="A36" s="13"/>
      <c r="B36" s="13"/>
      <c r="C36" s="14"/>
      <c r="D36" s="13"/>
      <c r="E36" s="15"/>
      <c r="F36" s="16" t="str">
        <f aca="false">IF(OR(E36="",C36=""),"",E36+VLOOKUP(C36,Lists!$E$4:$F$7,2,FALSE()))</f>
        <v/>
      </c>
      <c r="G36" s="17" t="str">
        <f aca="true">IF(F36="","",IF(F36&lt;TODAY(),"Overdue",IF(F36&lt;=TODAY()+2,"Due Soon","On Track")))</f>
        <v/>
      </c>
    </row>
    <row r="37" customFormat="false" ht="15" hidden="false" customHeight="false" outlineLevel="0" collapsed="false">
      <c r="A37" s="13"/>
      <c r="B37" s="13"/>
      <c r="C37" s="14"/>
      <c r="D37" s="13"/>
      <c r="E37" s="15"/>
      <c r="F37" s="18" t="str">
        <f aca="false">IF(OR(E37="",C37=""),"",E37+VLOOKUP(C37,Lists!$E$4:$F$7,2,FALSE()))</f>
        <v/>
      </c>
      <c r="G37" s="19" t="str">
        <f aca="true">IF(F37="","",IF(F37&lt;TODAY(),"Overdue",IF(F37&lt;=TODAY()+2,"Due Soon","On Track")))</f>
        <v/>
      </c>
    </row>
    <row r="38" customFormat="false" ht="15" hidden="false" customHeight="false" outlineLevel="0" collapsed="false">
      <c r="A38" s="13"/>
      <c r="B38" s="13"/>
      <c r="C38" s="14"/>
      <c r="D38" s="13"/>
      <c r="E38" s="15"/>
      <c r="F38" s="16" t="str">
        <f aca="false">IF(OR(E38="",C38=""),"",E38+VLOOKUP(C38,Lists!$E$4:$F$7,2,FALSE()))</f>
        <v/>
      </c>
      <c r="G38" s="17" t="str">
        <f aca="true">IF(F38="","",IF(F38&lt;TODAY(),"Overdue",IF(F38&lt;=TODAY()+2,"Due Soon","On Track")))</f>
        <v/>
      </c>
    </row>
    <row r="39" customFormat="false" ht="15" hidden="false" customHeight="false" outlineLevel="0" collapsed="false">
      <c r="A39" s="13"/>
      <c r="B39" s="13"/>
      <c r="C39" s="14"/>
      <c r="D39" s="13"/>
      <c r="E39" s="15"/>
      <c r="F39" s="18" t="str">
        <f aca="false">IF(OR(E39="",C39=""),"",E39+VLOOKUP(C39,Lists!$E$4:$F$7,2,FALSE()))</f>
        <v/>
      </c>
      <c r="G39" s="19" t="str">
        <f aca="true">IF(F39="","",IF(F39&lt;TODAY(),"Overdue",IF(F39&lt;=TODAY()+2,"Due Soon","On Track")))</f>
        <v/>
      </c>
    </row>
    <row r="40" customFormat="false" ht="15" hidden="false" customHeight="false" outlineLevel="0" collapsed="false">
      <c r="A40" s="13"/>
      <c r="B40" s="13"/>
      <c r="C40" s="14"/>
      <c r="D40" s="13"/>
      <c r="E40" s="15"/>
      <c r="F40" s="16" t="str">
        <f aca="false">IF(OR(E40="",C40=""),"",E40+VLOOKUP(C40,Lists!$E$4:$F$7,2,FALSE()))</f>
        <v/>
      </c>
      <c r="G40" s="17" t="str">
        <f aca="true">IF(F40="","",IF(F40&lt;TODAY(),"Overdue",IF(F40&lt;=TODAY()+2,"Due Soon","On Track")))</f>
        <v/>
      </c>
    </row>
    <row r="41" customFormat="false" ht="15" hidden="false" customHeight="false" outlineLevel="0" collapsed="false">
      <c r="A41" s="13"/>
      <c r="B41" s="13"/>
      <c r="C41" s="14"/>
      <c r="D41" s="13"/>
      <c r="E41" s="15"/>
      <c r="F41" s="18" t="str">
        <f aca="false">IF(OR(E41="",C41=""),"",E41+VLOOKUP(C41,Lists!$E$4:$F$7,2,FALSE()))</f>
        <v/>
      </c>
      <c r="G41" s="19" t="str">
        <f aca="true">IF(F41="","",IF(F41&lt;TODAY(),"Overdue",IF(F41&lt;=TODAY()+2,"Due Soon","On Track")))</f>
        <v/>
      </c>
    </row>
    <row r="42" customFormat="false" ht="15" hidden="false" customHeight="false" outlineLevel="0" collapsed="false">
      <c r="A42" s="13"/>
      <c r="B42" s="13"/>
      <c r="C42" s="14"/>
      <c r="D42" s="13"/>
      <c r="E42" s="15"/>
      <c r="F42" s="16" t="str">
        <f aca="false">IF(OR(E42="",C42=""),"",E42+VLOOKUP(C42,Lists!$E$4:$F$7,2,FALSE()))</f>
        <v/>
      </c>
      <c r="G42" s="17" t="str">
        <f aca="true">IF(F42="","",IF(F42&lt;TODAY(),"Overdue",IF(F42&lt;=TODAY()+2,"Due Soon","On Track")))</f>
        <v/>
      </c>
    </row>
    <row r="43" customFormat="false" ht="15" hidden="false" customHeight="false" outlineLevel="0" collapsed="false">
      <c r="A43" s="13"/>
      <c r="B43" s="13"/>
      <c r="C43" s="14"/>
      <c r="D43" s="13"/>
      <c r="E43" s="15"/>
      <c r="F43" s="18" t="str">
        <f aca="false">IF(OR(E43="",C43=""),"",E43+VLOOKUP(C43,Lists!$E$4:$F$7,2,FALSE()))</f>
        <v/>
      </c>
      <c r="G43" s="19" t="str">
        <f aca="true">IF(F43="","",IF(F43&lt;TODAY(),"Overdue",IF(F43&lt;=TODAY()+2,"Due Soon","On Track")))</f>
        <v/>
      </c>
    </row>
  </sheetData>
  <conditionalFormatting sqref="G4:G43">
    <cfRule type="cellIs" priority="2" operator="equal" aboveAverage="0" equalAverage="0" bottom="0" percent="0" rank="0" text="" dxfId="0">
      <formula>"Overdue"</formula>
    </cfRule>
    <cfRule type="cellIs" priority="3" operator="equal" aboveAverage="0" equalAverage="0" bottom="0" percent="0" rank="0" text="" dxfId="1">
      <formula>"Due Soon"</formula>
    </cfRule>
    <cfRule type="cellIs" priority="4" operator="equal" aboveAverage="0" equalAverage="0" bottom="0" percent="0" rank="0" text="" dxfId="2">
      <formula>"On Track"</formula>
    </cfRule>
  </conditionalFormatting>
  <dataValidations count="3">
    <dataValidation allowBlank="true" errorStyle="stop" operator="between" showDropDown="false" showErrorMessage="false" showInputMessage="false" sqref="B4:B43" type="list">
      <formula1>Lists!$A$4:$A$10</formula1>
      <formula2>0</formula2>
    </dataValidation>
    <dataValidation allowBlank="true" errorStyle="stop" operator="between" showDropDown="false" showErrorMessage="false" showInputMessage="false" sqref="C4:C43" type="list">
      <formula1>Lists!$B$4:$B$7</formula1>
      <formula2>0</formula2>
    </dataValidation>
    <dataValidation allowBlank="true" errorStyle="stop" operator="between" showDropDown="false" showErrorMessage="false" showInputMessage="false" sqref="D4:D43" type="list">
      <formula1>Lists!$C$4:$C$8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F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3"/>
    <col collapsed="false" customWidth="true" hidden="false" outlineLevel="0" max="3" min="3" style="0" width="11"/>
  </cols>
  <sheetData>
    <row r="3" customFormat="false" ht="23.85" hidden="false" customHeight="false" outlineLevel="0" collapsed="false">
      <c r="A3" s="20" t="s">
        <v>35</v>
      </c>
      <c r="B3" s="20" t="s">
        <v>23</v>
      </c>
      <c r="C3" s="20" t="s">
        <v>21</v>
      </c>
      <c r="E3" s="20" t="s">
        <v>23</v>
      </c>
      <c r="F3" s="20" t="s">
        <v>59</v>
      </c>
    </row>
    <row r="4" customFormat="false" ht="15" hidden="false" customHeight="false" outlineLevel="0" collapsed="false">
      <c r="A4" s="0" t="s">
        <v>41</v>
      </c>
      <c r="B4" s="0" t="s">
        <v>25</v>
      </c>
      <c r="C4" s="0" t="s">
        <v>24</v>
      </c>
      <c r="E4" s="0" t="s">
        <v>25</v>
      </c>
      <c r="F4" s="0" t="n">
        <v>1</v>
      </c>
    </row>
    <row r="5" customFormat="false" ht="15" hidden="false" customHeight="false" outlineLevel="0" collapsed="false">
      <c r="A5" s="0" t="s">
        <v>45</v>
      </c>
      <c r="B5" s="0" t="s">
        <v>27</v>
      </c>
      <c r="C5" s="0" t="s">
        <v>26</v>
      </c>
      <c r="E5" s="0" t="s">
        <v>27</v>
      </c>
      <c r="F5" s="0" t="n">
        <v>7</v>
      </c>
    </row>
    <row r="6" customFormat="false" ht="15" hidden="false" customHeight="false" outlineLevel="0" collapsed="false">
      <c r="A6" s="0" t="s">
        <v>43</v>
      </c>
      <c r="B6" s="0" t="s">
        <v>29</v>
      </c>
      <c r="C6" s="0" t="s">
        <v>28</v>
      </c>
      <c r="E6" s="0" t="s">
        <v>29</v>
      </c>
      <c r="F6" s="0" t="n">
        <v>14</v>
      </c>
    </row>
    <row r="7" customFormat="false" ht="15" hidden="false" customHeight="false" outlineLevel="0" collapsed="false">
      <c r="A7" s="0" t="s">
        <v>48</v>
      </c>
      <c r="B7" s="0" t="s">
        <v>31</v>
      </c>
      <c r="C7" s="0" t="s">
        <v>30</v>
      </c>
      <c r="E7" s="0" t="s">
        <v>31</v>
      </c>
      <c r="F7" s="0" t="n">
        <v>30</v>
      </c>
    </row>
    <row r="8" customFormat="false" ht="15" hidden="false" customHeight="false" outlineLevel="0" collapsed="false">
      <c r="A8" s="0" t="s">
        <v>58</v>
      </c>
      <c r="C8" s="0" t="s">
        <v>32</v>
      </c>
    </row>
    <row r="9" customFormat="false" ht="15" hidden="false" customHeight="false" outlineLevel="0" collapsed="false">
      <c r="A9" s="0" t="s">
        <v>55</v>
      </c>
    </row>
    <row r="10" customFormat="false" ht="15" hidden="false" customHeight="false" outlineLevel="0" collapsed="false">
      <c r="A10" s="0" t="s">
        <v>51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