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JD Library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<sst xmlns="http://schemas.openxmlformats.org/spreadsheetml/2006/main" count="175" uniqueCount="90">
  <si>
    <t xml:space="preserve">How to Use  —  Job Description Library</t>
  </si>
  <si>
    <t xml:space="preserve">by ExcelGuru.io  |  Keep every role definition current, consistent and easy to find.</t>
  </si>
  <si>
    <t xml:space="preserve">What this template does</t>
  </si>
  <si>
    <t xml:space="preserve">Hold all your job descriptions in one catalogue with salary ranges and review dates, and flag any that are out of date.</t>
  </si>
  <si>
    <t xml:space="preserve">Sheet 1 — JD Library</t>
  </si>
  <si>
    <t xml:space="preserve">Enter the role, department, level, salary range and last-updated date. The midpoint, days since update and review status calculate automatically.</t>
  </si>
  <si>
    <t xml:space="preserve">Sheet 2 — Dashboard</t>
  </si>
  <si>
    <t xml:space="preserve">See total job descriptions, how many are due for review, and salary midpoints by department.</t>
  </si>
  <si>
    <t xml:space="preserve">Colour guide</t>
  </si>
  <si>
    <t xml:space="preserve">Green means Current and red means Review Due once a description passes a year old.</t>
  </si>
  <si>
    <t xml:space="preserve">Tips</t>
  </si>
  <si>
    <t xml:space="preserve">Review job descriptions yearly so they reflect the real role. Keep salary ranges aligned with your benchmarking data.</t>
  </si>
  <si>
    <t xml:space="preserve">JD LIBRARY  —  DASHBOARD</t>
  </si>
  <si>
    <t xml:space="preserve">Total JDs</t>
  </si>
  <si>
    <t xml:space="preserve">Review Due</t>
  </si>
  <si>
    <t xml:space="preserve">Current</t>
  </si>
  <si>
    <t xml:space="preserve">Avg Midpoint</t>
  </si>
  <si>
    <t xml:space="preserve">Highest Midpoint</t>
  </si>
  <si>
    <t xml:space="preserve">Departments</t>
  </si>
  <si>
    <t xml:space="preserve">JDs by Department</t>
  </si>
  <si>
    <t xml:space="preserve">Avg Midpoint by Department ($)</t>
  </si>
  <si>
    <t xml:space="preserve">Department</t>
  </si>
  <si>
    <t xml:space="preserve">Count</t>
  </si>
  <si>
    <t xml:space="preserve">Sales</t>
  </si>
  <si>
    <t xml:space="preserve">Engineering</t>
  </si>
  <si>
    <t xml:space="preserve">Operations</t>
  </si>
  <si>
    <t xml:space="preserve">Finance</t>
  </si>
  <si>
    <t xml:space="preserve">HR</t>
  </si>
  <si>
    <t xml:space="preserve">Marketing</t>
  </si>
  <si>
    <t xml:space="preserve">Job Description Library — your central catalogue of role definitions</t>
  </si>
  <si>
    <t xml:space="preserve">Job Code</t>
  </si>
  <si>
    <t xml:space="preserve">Job Title</t>
  </si>
  <si>
    <t xml:space="preserve">Level</t>
  </si>
  <si>
    <t xml:space="preserve">Reports To</t>
  </si>
  <si>
    <t xml:space="preserve">Type</t>
  </si>
  <si>
    <t xml:space="preserve">Salary Min</t>
  </si>
  <si>
    <t xml:space="preserve">Salary Max</t>
  </si>
  <si>
    <t xml:space="preserve">Midpoint</t>
  </si>
  <si>
    <t xml:space="preserve">Last Updated</t>
  </si>
  <si>
    <t xml:space="preserve">Days Since</t>
  </si>
  <si>
    <t xml:space="preserve">Review Status</t>
  </si>
  <si>
    <t xml:space="preserve">Owner</t>
  </si>
  <si>
    <t xml:space="preserve">JD-001</t>
  </si>
  <si>
    <t xml:space="preserve">Account Executive</t>
  </si>
  <si>
    <t xml:space="preserve">Mid</t>
  </si>
  <si>
    <t xml:space="preserve">Sales Manager</t>
  </si>
  <si>
    <t xml:space="preserve">Full-time</t>
  </si>
  <si>
    <t xml:space="preserve">A. Khan</t>
  </si>
  <si>
    <t xml:space="preserve">JD-002</t>
  </si>
  <si>
    <t xml:space="preserve">Manager</t>
  </si>
  <si>
    <t xml:space="preserve">Sales Director</t>
  </si>
  <si>
    <t xml:space="preserve">JD-003</t>
  </si>
  <si>
    <t xml:space="preserve">Backend Engineer</t>
  </si>
  <si>
    <t xml:space="preserve">Senior</t>
  </si>
  <si>
    <t xml:space="preserve">Eng Lead</t>
  </si>
  <si>
    <t xml:space="preserve">JD-004</t>
  </si>
  <si>
    <t xml:space="preserve">QA Engineer</t>
  </si>
  <si>
    <t xml:space="preserve">JD-005</t>
  </si>
  <si>
    <t xml:space="preserve">Ops Coordinator</t>
  </si>
  <si>
    <t xml:space="preserve">Junior</t>
  </si>
  <si>
    <t xml:space="preserve">Ops Manager</t>
  </si>
  <si>
    <t xml:space="preserve">JD-006</t>
  </si>
  <si>
    <t xml:space="preserve">Warehouse Lead</t>
  </si>
  <si>
    <t xml:space="preserve">JD-007</t>
  </si>
  <si>
    <t xml:space="preserve">Accountant</t>
  </si>
  <si>
    <t xml:space="preserve">Finance Manager</t>
  </si>
  <si>
    <t xml:space="preserve">JD-008</t>
  </si>
  <si>
    <t xml:space="preserve">Financial Analyst</t>
  </si>
  <si>
    <t xml:space="preserve">JD-009</t>
  </si>
  <si>
    <t xml:space="preserve">HR Generalist</t>
  </si>
  <si>
    <t xml:space="preserve">HR Manager</t>
  </si>
  <si>
    <t xml:space="preserve">JD-010</t>
  </si>
  <si>
    <t xml:space="preserve">Content Lead</t>
  </si>
  <si>
    <t xml:space="preserve">Marketing Director</t>
  </si>
  <si>
    <t xml:space="preserve">JD-011</t>
  </si>
  <si>
    <t xml:space="preserve">Designer</t>
  </si>
  <si>
    <t xml:space="preserve">JD-012</t>
  </si>
  <si>
    <t xml:space="preserve">Frontend Engineer</t>
  </si>
  <si>
    <t xml:space="preserve">JD-013</t>
  </si>
  <si>
    <t xml:space="preserve">SDR</t>
  </si>
  <si>
    <t xml:space="preserve">Entry</t>
  </si>
  <si>
    <t xml:space="preserve">JD-014</t>
  </si>
  <si>
    <t xml:space="preserve">Lead</t>
  </si>
  <si>
    <t xml:space="preserve">Eng Director</t>
  </si>
  <si>
    <t xml:space="preserve">JD-015</t>
  </si>
  <si>
    <t xml:space="preserve">Cleaner</t>
  </si>
  <si>
    <t xml:space="preserve">Part-time</t>
  </si>
  <si>
    <t xml:space="preserve">Dropdown Lists</t>
  </si>
  <si>
    <t xml:space="preserve">Employment Type</t>
  </si>
  <si>
    <t xml:space="preserve">Contract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</si>
</sst>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\$#,##0"/>
    <numFmt numFmtId="167" formatCode="yyyy\-mm\-dd"/>
    <numFmt numFmtId="168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JDs by Department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Sales</c:v>
                </c:pt>
                <c:pt idx="1">
                  <c:v>Engineering</c:v>
                </c:pt>
                <c:pt idx="2">
                  <c:v>Operations</c:v>
                </c:pt>
                <c:pt idx="3">
                  <c:v>Finance</c:v>
                </c:pt>
                <c:pt idx="4">
                  <c:v>HR</c:v>
                </c:pt>
                <c:pt idx="5">
                  <c:v>Marketing</c:v>
                </c:pt>
              </c:strCache>
            </c:strRef>
          </c:cat>
          <c:val>
            <c:numRef>
              <c:f>Dashboard!$B$12:$B$17</c:f>
              <c:numCache>
                <c:formatCode>General</c:formatCode>
                <c:ptCount val="6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</c:ser>
        <c:gapWidth val="150"/>
        <c:overlap val="0"/>
        <c:axId val="35021974"/>
        <c:axId val="82245290"/>
      </c:barChart>
      <c:catAx>
        <c:axId val="3502197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2245290"/>
        <c:crosses val="autoZero"/>
        <c:auto val="1"/>
        <c:lblAlgn val="ctr"/>
        <c:lblOffset val="100"/>
        <c:noMultiLvlLbl val="0"/>
      </c:catAx>
      <c:valAx>
        <c:axId val="8224529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502197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Avg Midpoint by Department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Avg Midpoint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Dashboard!$D$12:$D$17</c:f>
              <c:strCache>
                <c:ptCount val="6"/>
                <c:pt idx="0">
                  <c:v>Sales</c:v>
                </c:pt>
                <c:pt idx="1">
                  <c:v>Engineering</c:v>
                </c:pt>
                <c:pt idx="2">
                  <c:v>Operations</c:v>
                </c:pt>
                <c:pt idx="3">
                  <c:v>Finance</c:v>
                </c:pt>
                <c:pt idx="4">
                  <c:v>HR</c:v>
                </c:pt>
                <c:pt idx="5">
                  <c:v>Marketing</c:v>
                </c:pt>
              </c:strCache>
            </c:strRef>
          </c:cat>
          <c:val>
            <c:numRef>
              <c:f>Dashboard!$E$12:$E$17</c:f>
              <c:numCache>
                <c:formatCode>\$#,##0</c:formatCode>
                <c:ptCount val="6"/>
                <c:pt idx="0">
                  <c:v>67500</c:v>
                </c:pt>
                <c:pt idx="1">
                  <c:v>94125</c:v>
                </c:pt>
                <c:pt idx="2">
                  <c:v>43833.3333333333</c:v>
                </c:pt>
                <c:pt idx="3">
                  <c:v>67250</c:v>
                </c:pt>
                <c:pt idx="4">
                  <c:v>55000</c:v>
                </c:pt>
                <c:pt idx="5">
                  <c:v>59500</c:v>
                </c:pt>
              </c:numCache>
            </c:numRef>
          </c:val>
        </c:ser>
        <c:gapWidth val="150"/>
        <c:overlap val="0"/>
        <c:axId val="84713125"/>
        <c:axId val="64574359"/>
      </c:barChart>
      <c:catAx>
        <c:axId val="8471312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4574359"/>
        <c:crosses val="autoZero"/>
        <c:auto val="1"/>
        <c:lblAlgn val="ctr"/>
        <c:lblOffset val="100"/>
        <c:noMultiLvlLbl val="0"/>
      </c:catAx>
      <c:valAx>
        <c:axId val="6457435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4713125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13</xdr:row>
      <xdr:rowOff>128520</xdr:rowOff>
    </xdr:from>
    <xdr:to>
      <xdr:col>3</xdr:col>
      <xdr:colOff>286920</xdr:colOff>
      <xdr:row>26</xdr:row>
      <xdr:rowOff>171720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13</xdr:row>
      <xdr:rowOff>128520</xdr:rowOff>
    </xdr:from>
    <xdr:to>
      <xdr:col>6</xdr:col>
      <xdr:colOff>780120</xdr:colOff>
      <xdr:row>26</xdr:row>
      <xdr:rowOff>171720</xdr:rowOff>
    </xdr:to>
    <xdr:graphicFrame>
      <xdr:nvGraphicFramePr>
        <xdr:cNvPr id="1" name="Chart 2"/>
        <xdr:cNvGraphicFramePr/>
      </xdr:nvGraphicFramePr>
      <xdr:xfrm>
        <a:off x="331272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COUNTA('JD Library'!B4:B43)</f>
        <v>15</v>
      </c>
      <c r="B4" s="7"/>
      <c r="C4" s="7" t="n">
        <f aca="false">COUNTIF('JD Library'!L4:L43,"Review Due")</f>
        <v>3</v>
      </c>
      <c r="D4" s="7"/>
      <c r="E4" s="7" t="n">
        <f aca="false">COUNTIF('JD Library'!L4:L43,"Current")</f>
        <v>12</v>
      </c>
      <c r="F4" s="7"/>
      <c r="G4" s="8" t="n">
        <f aca="false">IFERROR(AVERAGEIF('JD Library'!I4:I43,"&gt;0"),0)</f>
        <v>67933.3333333333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IFERROR(MAX('JD Library'!I4:I43),0)</f>
        <v>125000</v>
      </c>
      <c r="B7" s="8"/>
      <c r="C7" s="7" t="n">
        <f aca="false">SUMPRODUCT((COUNTIF('JD Library'!C4:C43,Lists!A4:A9)&gt;0)*1)</f>
        <v>6</v>
      </c>
      <c r="D7" s="7"/>
    </row>
    <row r="10" customFormat="false" ht="64.9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21</v>
      </c>
      <c r="E11" s="10" t="s">
        <v>16</v>
      </c>
    </row>
    <row r="12" customFormat="false" ht="15" hidden="false" customHeight="false" outlineLevel="0" collapsed="false">
      <c r="A12" s="11" t="s">
        <v>23</v>
      </c>
      <c r="B12" s="11" t="n">
        <f aca="false">COUNTIF('JD Library'!C4:C43,"Sales")</f>
        <v>3</v>
      </c>
      <c r="D12" s="11" t="s">
        <v>23</v>
      </c>
      <c r="E12" s="12" t="n">
        <f aca="false">IFERROR(AVERAGEIF('JD Library'!C4:C43,"Sales",'JD Library'!I4:I43),0)</f>
        <v>67500</v>
      </c>
    </row>
    <row r="13" customFormat="false" ht="15" hidden="false" customHeight="false" outlineLevel="0" collapsed="false">
      <c r="A13" s="11" t="s">
        <v>24</v>
      </c>
      <c r="B13" s="11" t="n">
        <f aca="false">COUNTIF('JD Library'!C4:C43,"Engineering")</f>
        <v>4</v>
      </c>
      <c r="D13" s="11" t="s">
        <v>24</v>
      </c>
      <c r="E13" s="12" t="n">
        <f aca="false">IFERROR(AVERAGEIF('JD Library'!C4:C43,"Engineering",'JD Library'!I4:I43),0)</f>
        <v>94125</v>
      </c>
    </row>
    <row r="14" customFormat="false" ht="15" hidden="false" customHeight="false" outlineLevel="0" collapsed="false">
      <c r="A14" s="11" t="s">
        <v>25</v>
      </c>
      <c r="B14" s="11" t="n">
        <f aca="false">COUNTIF('JD Library'!C4:C43,"Operations")</f>
        <v>3</v>
      </c>
      <c r="D14" s="11" t="s">
        <v>25</v>
      </c>
      <c r="E14" s="12" t="n">
        <f aca="false">IFERROR(AVERAGEIF('JD Library'!C4:C43,"Operations",'JD Library'!I4:I43),0)</f>
        <v>43833.3333333333</v>
      </c>
    </row>
    <row r="15" customFormat="false" ht="15" hidden="false" customHeight="false" outlineLevel="0" collapsed="false">
      <c r="A15" s="11" t="s">
        <v>26</v>
      </c>
      <c r="B15" s="11" t="n">
        <f aca="false">COUNTIF('JD Library'!C4:C43,"Finance")</f>
        <v>2</v>
      </c>
      <c r="D15" s="11" t="s">
        <v>26</v>
      </c>
      <c r="E15" s="12" t="n">
        <f aca="false">IFERROR(AVERAGEIF('JD Library'!C4:C43,"Finance",'JD Library'!I4:I43),0)</f>
        <v>67250</v>
      </c>
    </row>
    <row r="16" customFormat="false" ht="15" hidden="false" customHeight="false" outlineLevel="0" collapsed="false">
      <c r="A16" s="11" t="s">
        <v>27</v>
      </c>
      <c r="B16" s="11" t="n">
        <f aca="false">COUNTIF('JD Library'!C4:C43,"HR")</f>
        <v>1</v>
      </c>
      <c r="D16" s="11" t="s">
        <v>27</v>
      </c>
      <c r="E16" s="12" t="n">
        <f aca="false">IFERROR(AVERAGEIF('JD Library'!C4:C43,"HR",'JD Library'!I4:I43),0)</f>
        <v>55000</v>
      </c>
    </row>
    <row r="17" customFormat="false" ht="15" hidden="false" customHeight="false" outlineLevel="0" collapsed="false">
      <c r="A17" s="11" t="s">
        <v>28</v>
      </c>
      <c r="B17" s="11" t="n">
        <f aca="false">COUNTIF('JD Library'!C4:C43,"Marketing")</f>
        <v>2</v>
      </c>
      <c r="D17" s="11" t="s">
        <v>28</v>
      </c>
      <c r="E17" s="12" t="n">
        <f aca="false">IFERROR(AVERAGEIF('JD Library'!C4:C43,"Marketing",'JD Library'!I4:I43),0)</f>
        <v>59500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M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18"/>
    <col collapsed="false" customWidth="true" hidden="false" outlineLevel="0" max="3" min="3" style="0" width="13"/>
    <col collapsed="false" customWidth="true" hidden="false" outlineLevel="0" max="4" min="4" style="0" width="9"/>
    <col collapsed="false" customWidth="true" hidden="false" outlineLevel="0" max="5" min="5" style="0" width="16"/>
    <col collapsed="false" customWidth="true" hidden="false" outlineLevel="0" max="9" min="6" style="0" width="11"/>
    <col collapsed="false" customWidth="true" hidden="false" outlineLevel="0" max="10" min="10" style="0" width="12"/>
    <col collapsed="false" customWidth="true" hidden="false" outlineLevel="0" max="11" min="11" style="0" width="11"/>
    <col collapsed="false" customWidth="true" hidden="false" outlineLevel="0" max="12" min="12" style="0" width="12"/>
    <col collapsed="false" customWidth="true" hidden="false" outlineLevel="0" max="13" min="13" style="0" width="10"/>
  </cols>
  <sheetData>
    <row r="1" customFormat="false" ht="141" hidden="false" customHeight="false" outlineLevel="0" collapsed="false">
      <c r="A1" s="13" t="s">
        <v>29</v>
      </c>
    </row>
    <row r="3" customFormat="false" ht="23.85" hidden="false" customHeight="false" outlineLevel="0" collapsed="false">
      <c r="A3" s="14" t="s">
        <v>30</v>
      </c>
      <c r="B3" s="14" t="s">
        <v>31</v>
      </c>
      <c r="C3" s="14" t="s">
        <v>21</v>
      </c>
      <c r="D3" s="14" t="s">
        <v>32</v>
      </c>
      <c r="E3" s="14" t="s">
        <v>33</v>
      </c>
      <c r="F3" s="14" t="s">
        <v>34</v>
      </c>
      <c r="G3" s="14" t="s">
        <v>35</v>
      </c>
      <c r="H3" s="14" t="s">
        <v>36</v>
      </c>
      <c r="I3" s="14" t="s">
        <v>37</v>
      </c>
      <c r="J3" s="14" t="s">
        <v>38</v>
      </c>
      <c r="K3" s="14" t="s">
        <v>39</v>
      </c>
      <c r="L3" s="14" t="s">
        <v>40</v>
      </c>
      <c r="M3" s="14" t="s">
        <v>41</v>
      </c>
    </row>
    <row r="4" customFormat="false" ht="15" hidden="false" customHeight="false" outlineLevel="0" collapsed="false">
      <c r="A4" s="15" t="s">
        <v>42</v>
      </c>
      <c r="B4" s="16" t="s">
        <v>43</v>
      </c>
      <c r="C4" s="16" t="s">
        <v>23</v>
      </c>
      <c r="D4" s="15" t="s">
        <v>44</v>
      </c>
      <c r="E4" s="16" t="s">
        <v>45</v>
      </c>
      <c r="F4" s="15" t="s">
        <v>46</v>
      </c>
      <c r="G4" s="17" t="n">
        <v>55000</v>
      </c>
      <c r="H4" s="17" t="n">
        <v>75000</v>
      </c>
      <c r="I4" s="18" t="n">
        <f aca="false">IF(OR(G4="",H4=""),"",(G4+H4)/2)</f>
        <v>65000</v>
      </c>
      <c r="J4" s="19" t="n">
        <v>46063</v>
      </c>
      <c r="K4" s="20" t="n">
        <f aca="true">IF(J4="","",TODAY()-J4)</f>
        <v>121</v>
      </c>
      <c r="L4" s="21" t="str">
        <f aca="true">IF(J4="","",IF(TODAY()-J4&gt;365,"Review Due","Current"))</f>
        <v>Current</v>
      </c>
      <c r="M4" s="16" t="s">
        <v>47</v>
      </c>
    </row>
    <row r="5" customFormat="false" ht="15" hidden="false" customHeight="false" outlineLevel="0" collapsed="false">
      <c r="A5" s="15" t="s">
        <v>48</v>
      </c>
      <c r="B5" s="16" t="s">
        <v>45</v>
      </c>
      <c r="C5" s="16" t="s">
        <v>23</v>
      </c>
      <c r="D5" s="15" t="s">
        <v>49</v>
      </c>
      <c r="E5" s="16" t="s">
        <v>50</v>
      </c>
      <c r="F5" s="15" t="s">
        <v>46</v>
      </c>
      <c r="G5" s="17" t="n">
        <v>85000</v>
      </c>
      <c r="H5" s="17" t="n">
        <v>110000</v>
      </c>
      <c r="I5" s="22" t="n">
        <f aca="false">IF(OR(G5="",H5=""),"",(G5+H5)/2)</f>
        <v>97500</v>
      </c>
      <c r="J5" s="19" t="n">
        <v>46093</v>
      </c>
      <c r="K5" s="23" t="n">
        <f aca="true">IF(J5="","",TODAY()-J5)</f>
        <v>91</v>
      </c>
      <c r="L5" s="24" t="str">
        <f aca="true">IF(J5="","",IF(TODAY()-J5&gt;365,"Review Due","Current"))</f>
        <v>Current</v>
      </c>
      <c r="M5" s="16" t="s">
        <v>47</v>
      </c>
    </row>
    <row r="6" customFormat="false" ht="15" hidden="false" customHeight="false" outlineLevel="0" collapsed="false">
      <c r="A6" s="15" t="s">
        <v>51</v>
      </c>
      <c r="B6" s="16" t="s">
        <v>52</v>
      </c>
      <c r="C6" s="16" t="s">
        <v>24</v>
      </c>
      <c r="D6" s="15" t="s">
        <v>53</v>
      </c>
      <c r="E6" s="16" t="s">
        <v>54</v>
      </c>
      <c r="F6" s="15" t="s">
        <v>46</v>
      </c>
      <c r="G6" s="17" t="n">
        <v>80000</v>
      </c>
      <c r="H6" s="17" t="n">
        <v>105000</v>
      </c>
      <c r="I6" s="18" t="n">
        <f aca="false">IF(OR(G6="",H6=""),"",(G6+H6)/2)</f>
        <v>92500</v>
      </c>
      <c r="J6" s="19" t="n">
        <v>46153</v>
      </c>
      <c r="K6" s="20" t="n">
        <f aca="true">IF(J6="","",TODAY()-J6)</f>
        <v>31</v>
      </c>
      <c r="L6" s="21" t="str">
        <f aca="true">IF(J6="","",IF(TODAY()-J6&gt;365,"Review Due","Current"))</f>
        <v>Current</v>
      </c>
      <c r="M6" s="16" t="s">
        <v>47</v>
      </c>
    </row>
    <row r="7" customFormat="false" ht="15" hidden="false" customHeight="false" outlineLevel="0" collapsed="false">
      <c r="A7" s="15" t="s">
        <v>55</v>
      </c>
      <c r="B7" s="16" t="s">
        <v>56</v>
      </c>
      <c r="C7" s="16" t="s">
        <v>24</v>
      </c>
      <c r="D7" s="15" t="s">
        <v>44</v>
      </c>
      <c r="E7" s="16" t="s">
        <v>54</v>
      </c>
      <c r="F7" s="15" t="s">
        <v>46</v>
      </c>
      <c r="G7" s="17" t="n">
        <v>60000</v>
      </c>
      <c r="H7" s="17" t="n">
        <v>80000</v>
      </c>
      <c r="I7" s="22" t="n">
        <f aca="false">IF(OR(G7="",H7=""),"",(G7+H7)/2)</f>
        <v>70000</v>
      </c>
      <c r="J7" s="19" t="n">
        <v>45783</v>
      </c>
      <c r="K7" s="23" t="n">
        <f aca="true">IF(J7="","",TODAY()-J7)</f>
        <v>401</v>
      </c>
      <c r="L7" s="24" t="str">
        <f aca="true">IF(J7="","",IF(TODAY()-J7&gt;365,"Review Due","Current"))</f>
        <v>Review Due</v>
      </c>
      <c r="M7" s="16" t="s">
        <v>47</v>
      </c>
    </row>
    <row r="8" customFormat="false" ht="15" hidden="false" customHeight="false" outlineLevel="0" collapsed="false">
      <c r="A8" s="15" t="s">
        <v>57</v>
      </c>
      <c r="B8" s="16" t="s">
        <v>58</v>
      </c>
      <c r="C8" s="16" t="s">
        <v>25</v>
      </c>
      <c r="D8" s="15" t="s">
        <v>59</v>
      </c>
      <c r="E8" s="16" t="s">
        <v>60</v>
      </c>
      <c r="F8" s="15" t="s">
        <v>46</v>
      </c>
      <c r="G8" s="17" t="n">
        <v>42000</v>
      </c>
      <c r="H8" s="17" t="n">
        <v>55000</v>
      </c>
      <c r="I8" s="18" t="n">
        <f aca="false">IF(OR(G8="",H8=""),"",(G8+H8)/2)</f>
        <v>48500</v>
      </c>
      <c r="J8" s="19" t="n">
        <v>45983</v>
      </c>
      <c r="K8" s="20" t="n">
        <f aca="true">IF(J8="","",TODAY()-J8)</f>
        <v>201</v>
      </c>
      <c r="L8" s="21" t="str">
        <f aca="true">IF(J8="","",IF(TODAY()-J8&gt;365,"Review Due","Current"))</f>
        <v>Current</v>
      </c>
      <c r="M8" s="16" t="s">
        <v>47</v>
      </c>
    </row>
    <row r="9" customFormat="false" ht="15" hidden="false" customHeight="false" outlineLevel="0" collapsed="false">
      <c r="A9" s="15" t="s">
        <v>61</v>
      </c>
      <c r="B9" s="16" t="s">
        <v>62</v>
      </c>
      <c r="C9" s="16" t="s">
        <v>25</v>
      </c>
      <c r="D9" s="15" t="s">
        <v>44</v>
      </c>
      <c r="E9" s="16" t="s">
        <v>60</v>
      </c>
      <c r="F9" s="15" t="s">
        <v>46</v>
      </c>
      <c r="G9" s="17" t="n">
        <v>50000</v>
      </c>
      <c r="H9" s="17" t="n">
        <v>62000</v>
      </c>
      <c r="I9" s="22" t="n">
        <f aca="false">IF(OR(G9="",H9=""),"",(G9+H9)/2)</f>
        <v>56000</v>
      </c>
      <c r="J9" s="19" t="n">
        <v>46123</v>
      </c>
      <c r="K9" s="23" t="n">
        <f aca="true">IF(J9="","",TODAY()-J9)</f>
        <v>61</v>
      </c>
      <c r="L9" s="24" t="str">
        <f aca="true">IF(J9="","",IF(TODAY()-J9&gt;365,"Review Due","Current"))</f>
        <v>Current</v>
      </c>
      <c r="M9" s="16" t="s">
        <v>47</v>
      </c>
    </row>
    <row r="10" customFormat="false" ht="15" hidden="false" customHeight="false" outlineLevel="0" collapsed="false">
      <c r="A10" s="15" t="s">
        <v>63</v>
      </c>
      <c r="B10" s="16" t="s">
        <v>64</v>
      </c>
      <c r="C10" s="16" t="s">
        <v>26</v>
      </c>
      <c r="D10" s="15" t="s">
        <v>44</v>
      </c>
      <c r="E10" s="16" t="s">
        <v>65</v>
      </c>
      <c r="F10" s="15" t="s">
        <v>46</v>
      </c>
      <c r="G10" s="17" t="n">
        <v>55000</v>
      </c>
      <c r="H10" s="17" t="n">
        <v>70000</v>
      </c>
      <c r="I10" s="18" t="n">
        <f aca="false">IF(OR(G10="",H10=""),"",(G10+H10)/2)</f>
        <v>62500</v>
      </c>
      <c r="J10" s="19" t="n">
        <v>46033</v>
      </c>
      <c r="K10" s="20" t="n">
        <f aca="true">IF(J10="","",TODAY()-J10)</f>
        <v>151</v>
      </c>
      <c r="L10" s="21" t="str">
        <f aca="true">IF(J10="","",IF(TODAY()-J10&gt;365,"Review Due","Current"))</f>
        <v>Current</v>
      </c>
      <c r="M10" s="16" t="s">
        <v>47</v>
      </c>
    </row>
    <row r="11" customFormat="false" ht="15" hidden="false" customHeight="false" outlineLevel="0" collapsed="false">
      <c r="A11" s="15" t="s">
        <v>66</v>
      </c>
      <c r="B11" s="16" t="s">
        <v>67</v>
      </c>
      <c r="C11" s="16" t="s">
        <v>26</v>
      </c>
      <c r="D11" s="15" t="s">
        <v>53</v>
      </c>
      <c r="E11" s="16" t="s">
        <v>65</v>
      </c>
      <c r="F11" s="15" t="s">
        <v>46</v>
      </c>
      <c r="G11" s="17" t="n">
        <v>62000</v>
      </c>
      <c r="H11" s="17" t="n">
        <v>82000</v>
      </c>
      <c r="I11" s="22" t="n">
        <f aca="false">IF(OR(G11="",H11=""),"",(G11+H11)/2)</f>
        <v>72000</v>
      </c>
      <c r="J11" s="19" t="n">
        <v>46163</v>
      </c>
      <c r="K11" s="23" t="n">
        <f aca="true">IF(J11="","",TODAY()-J11)</f>
        <v>21</v>
      </c>
      <c r="L11" s="24" t="str">
        <f aca="true">IF(J11="","",IF(TODAY()-J11&gt;365,"Review Due","Current"))</f>
        <v>Current</v>
      </c>
      <c r="M11" s="16" t="s">
        <v>47</v>
      </c>
    </row>
    <row r="12" customFormat="false" ht="15" hidden="false" customHeight="false" outlineLevel="0" collapsed="false">
      <c r="A12" s="15" t="s">
        <v>68</v>
      </c>
      <c r="B12" s="16" t="s">
        <v>69</v>
      </c>
      <c r="C12" s="16" t="s">
        <v>27</v>
      </c>
      <c r="D12" s="15" t="s">
        <v>44</v>
      </c>
      <c r="E12" s="16" t="s">
        <v>70</v>
      </c>
      <c r="F12" s="15" t="s">
        <v>46</v>
      </c>
      <c r="G12" s="17" t="n">
        <v>48000</v>
      </c>
      <c r="H12" s="17" t="n">
        <v>62000</v>
      </c>
      <c r="I12" s="18" t="n">
        <f aca="false">IF(OR(G12="",H12=""),"",(G12+H12)/2)</f>
        <v>55000</v>
      </c>
      <c r="J12" s="19" t="n">
        <v>45803</v>
      </c>
      <c r="K12" s="20" t="n">
        <f aca="true">IF(J12="","",TODAY()-J12)</f>
        <v>381</v>
      </c>
      <c r="L12" s="21" t="str">
        <f aca="true">IF(J12="","",IF(TODAY()-J12&gt;365,"Review Due","Current"))</f>
        <v>Review Due</v>
      </c>
      <c r="M12" s="16" t="s">
        <v>47</v>
      </c>
    </row>
    <row r="13" customFormat="false" ht="15" hidden="false" customHeight="false" outlineLevel="0" collapsed="false">
      <c r="A13" s="15" t="s">
        <v>71</v>
      </c>
      <c r="B13" s="16" t="s">
        <v>72</v>
      </c>
      <c r="C13" s="16" t="s">
        <v>28</v>
      </c>
      <c r="D13" s="15" t="s">
        <v>53</v>
      </c>
      <c r="E13" s="16" t="s">
        <v>73</v>
      </c>
      <c r="F13" s="15" t="s">
        <v>46</v>
      </c>
      <c r="G13" s="17" t="n">
        <v>58000</v>
      </c>
      <c r="H13" s="17" t="n">
        <v>75000</v>
      </c>
      <c r="I13" s="22" t="n">
        <f aca="false">IF(OR(G13="",H13=""),"",(G13+H13)/2)</f>
        <v>66500</v>
      </c>
      <c r="J13" s="19" t="n">
        <v>46138</v>
      </c>
      <c r="K13" s="23" t="n">
        <f aca="true">IF(J13="","",TODAY()-J13)</f>
        <v>46</v>
      </c>
      <c r="L13" s="24" t="str">
        <f aca="true">IF(J13="","",IF(TODAY()-J13&gt;365,"Review Due","Current"))</f>
        <v>Current</v>
      </c>
      <c r="M13" s="16" t="s">
        <v>47</v>
      </c>
    </row>
    <row r="14" customFormat="false" ht="15" hidden="false" customHeight="false" outlineLevel="0" collapsed="false">
      <c r="A14" s="15" t="s">
        <v>74</v>
      </c>
      <c r="B14" s="16" t="s">
        <v>75</v>
      </c>
      <c r="C14" s="16" t="s">
        <v>28</v>
      </c>
      <c r="D14" s="15" t="s">
        <v>44</v>
      </c>
      <c r="E14" s="16" t="s">
        <v>72</v>
      </c>
      <c r="F14" s="15" t="s">
        <v>46</v>
      </c>
      <c r="G14" s="17" t="n">
        <v>45000</v>
      </c>
      <c r="H14" s="17" t="n">
        <v>60000</v>
      </c>
      <c r="I14" s="18" t="n">
        <f aca="false">IF(OR(G14="",H14=""),"",(G14+H14)/2)</f>
        <v>52500</v>
      </c>
      <c r="J14" s="19" t="n">
        <v>46173</v>
      </c>
      <c r="K14" s="20" t="n">
        <f aca="true">IF(J14="","",TODAY()-J14)</f>
        <v>11</v>
      </c>
      <c r="L14" s="21" t="str">
        <f aca="true">IF(J14="","",IF(TODAY()-J14&gt;365,"Review Due","Current"))</f>
        <v>Current</v>
      </c>
      <c r="M14" s="16" t="s">
        <v>47</v>
      </c>
    </row>
    <row r="15" customFormat="false" ht="15" hidden="false" customHeight="false" outlineLevel="0" collapsed="false">
      <c r="A15" s="15" t="s">
        <v>76</v>
      </c>
      <c r="B15" s="16" t="s">
        <v>77</v>
      </c>
      <c r="C15" s="16" t="s">
        <v>24</v>
      </c>
      <c r="D15" s="15" t="s">
        <v>53</v>
      </c>
      <c r="E15" s="16" t="s">
        <v>54</v>
      </c>
      <c r="F15" s="15" t="s">
        <v>46</v>
      </c>
      <c r="G15" s="17" t="n">
        <v>78000</v>
      </c>
      <c r="H15" s="17" t="n">
        <v>100000</v>
      </c>
      <c r="I15" s="22" t="n">
        <f aca="false">IF(OR(G15="",H15=""),"",(G15+H15)/2)</f>
        <v>89000</v>
      </c>
      <c r="J15" s="19" t="n">
        <v>45683</v>
      </c>
      <c r="K15" s="23" t="n">
        <f aca="true">IF(J15="","",TODAY()-J15)</f>
        <v>501</v>
      </c>
      <c r="L15" s="24" t="str">
        <f aca="true">IF(J15="","",IF(TODAY()-J15&gt;365,"Review Due","Current"))</f>
        <v>Review Due</v>
      </c>
      <c r="M15" s="16" t="s">
        <v>47</v>
      </c>
    </row>
    <row r="16" customFormat="false" ht="15" hidden="false" customHeight="false" outlineLevel="0" collapsed="false">
      <c r="A16" s="15" t="s">
        <v>78</v>
      </c>
      <c r="B16" s="16" t="s">
        <v>79</v>
      </c>
      <c r="C16" s="16" t="s">
        <v>23</v>
      </c>
      <c r="D16" s="15" t="s">
        <v>80</v>
      </c>
      <c r="E16" s="16" t="s">
        <v>45</v>
      </c>
      <c r="F16" s="15" t="s">
        <v>46</v>
      </c>
      <c r="G16" s="17" t="n">
        <v>35000</v>
      </c>
      <c r="H16" s="17" t="n">
        <v>45000</v>
      </c>
      <c r="I16" s="18" t="n">
        <f aca="false">IF(OR(G16="",H16=""),"",(G16+H16)/2)</f>
        <v>40000</v>
      </c>
      <c r="J16" s="19" t="n">
        <v>46108</v>
      </c>
      <c r="K16" s="20" t="n">
        <f aca="true">IF(J16="","",TODAY()-J16)</f>
        <v>76</v>
      </c>
      <c r="L16" s="21" t="str">
        <f aca="true">IF(J16="","",IF(TODAY()-J16&gt;365,"Review Due","Current"))</f>
        <v>Current</v>
      </c>
      <c r="M16" s="16" t="s">
        <v>47</v>
      </c>
    </row>
    <row r="17" customFormat="false" ht="15" hidden="false" customHeight="false" outlineLevel="0" collapsed="false">
      <c r="A17" s="15" t="s">
        <v>81</v>
      </c>
      <c r="B17" s="16" t="s">
        <v>54</v>
      </c>
      <c r="C17" s="16" t="s">
        <v>24</v>
      </c>
      <c r="D17" s="15" t="s">
        <v>82</v>
      </c>
      <c r="E17" s="16" t="s">
        <v>83</v>
      </c>
      <c r="F17" s="15" t="s">
        <v>46</v>
      </c>
      <c r="G17" s="17" t="n">
        <v>110000</v>
      </c>
      <c r="H17" s="17" t="n">
        <v>140000</v>
      </c>
      <c r="I17" s="22" t="n">
        <f aca="false">IF(OR(G17="",H17=""),"",(G17+H17)/2)</f>
        <v>125000</v>
      </c>
      <c r="J17" s="19" t="n">
        <v>45983</v>
      </c>
      <c r="K17" s="23" t="n">
        <f aca="true">IF(J17="","",TODAY()-J17)</f>
        <v>201</v>
      </c>
      <c r="L17" s="24" t="str">
        <f aca="true">IF(J17="","",IF(TODAY()-J17&gt;365,"Review Due","Current"))</f>
        <v>Current</v>
      </c>
      <c r="M17" s="16" t="s">
        <v>47</v>
      </c>
    </row>
    <row r="18" customFormat="false" ht="15" hidden="false" customHeight="false" outlineLevel="0" collapsed="false">
      <c r="A18" s="15" t="s">
        <v>84</v>
      </c>
      <c r="B18" s="16" t="s">
        <v>85</v>
      </c>
      <c r="C18" s="16" t="s">
        <v>25</v>
      </c>
      <c r="D18" s="15" t="s">
        <v>80</v>
      </c>
      <c r="E18" s="16" t="s">
        <v>60</v>
      </c>
      <c r="F18" s="15" t="s">
        <v>86</v>
      </c>
      <c r="G18" s="17" t="n">
        <v>24000</v>
      </c>
      <c r="H18" s="17" t="n">
        <v>30000</v>
      </c>
      <c r="I18" s="18" t="n">
        <f aca="false">IF(OR(G18="",H18=""),"",(G18+H18)/2)</f>
        <v>27000</v>
      </c>
      <c r="J18" s="19" t="n">
        <v>45883</v>
      </c>
      <c r="K18" s="20" t="n">
        <f aca="true">IF(J18="","",TODAY()-J18)</f>
        <v>301</v>
      </c>
      <c r="L18" s="21" t="str">
        <f aca="true">IF(J18="","",IF(TODAY()-J18&gt;365,"Review Due","Current"))</f>
        <v>Current</v>
      </c>
      <c r="M18" s="16" t="s">
        <v>47</v>
      </c>
    </row>
    <row r="19" customFormat="false" ht="15" hidden="false" customHeight="false" outlineLevel="0" collapsed="false">
      <c r="A19" s="15"/>
      <c r="B19" s="16"/>
      <c r="C19" s="16"/>
      <c r="D19" s="15"/>
      <c r="E19" s="16"/>
      <c r="F19" s="15"/>
      <c r="G19" s="17"/>
      <c r="H19" s="17"/>
      <c r="I19" s="22" t="str">
        <f aca="false">IF(OR(G19="",H19=""),"",(G19+H19)/2)</f>
        <v/>
      </c>
      <c r="J19" s="19"/>
      <c r="K19" s="23" t="str">
        <f aca="true">IF(J19="","",TODAY()-J19)</f>
        <v/>
      </c>
      <c r="L19" s="24" t="str">
        <f aca="true">IF(J19="","",IF(TODAY()-J19&gt;365,"Review Due","Current"))</f>
        <v/>
      </c>
      <c r="M19" s="16"/>
    </row>
    <row r="20" customFormat="false" ht="15" hidden="false" customHeight="false" outlineLevel="0" collapsed="false">
      <c r="A20" s="15"/>
      <c r="B20" s="16"/>
      <c r="C20" s="16"/>
      <c r="D20" s="15"/>
      <c r="E20" s="16"/>
      <c r="F20" s="15"/>
      <c r="G20" s="17"/>
      <c r="H20" s="17"/>
      <c r="I20" s="18" t="str">
        <f aca="false">IF(OR(G20="",H20=""),"",(G20+H20)/2)</f>
        <v/>
      </c>
      <c r="J20" s="19"/>
      <c r="K20" s="20" t="str">
        <f aca="true">IF(J20="","",TODAY()-J20)</f>
        <v/>
      </c>
      <c r="L20" s="21" t="str">
        <f aca="true">IF(J20="","",IF(TODAY()-J20&gt;365,"Review Due","Current"))</f>
        <v/>
      </c>
      <c r="M20" s="16"/>
    </row>
    <row r="21" customFormat="false" ht="15" hidden="false" customHeight="false" outlineLevel="0" collapsed="false">
      <c r="A21" s="15"/>
      <c r="B21" s="16"/>
      <c r="C21" s="16"/>
      <c r="D21" s="15"/>
      <c r="E21" s="16"/>
      <c r="F21" s="15"/>
      <c r="G21" s="17"/>
      <c r="H21" s="17"/>
      <c r="I21" s="22" t="str">
        <f aca="false">IF(OR(G21="",H21=""),"",(G21+H21)/2)</f>
        <v/>
      </c>
      <c r="J21" s="19"/>
      <c r="K21" s="23" t="str">
        <f aca="true">IF(J21="","",TODAY()-J21)</f>
        <v/>
      </c>
      <c r="L21" s="24" t="str">
        <f aca="true">IF(J21="","",IF(TODAY()-J21&gt;365,"Review Due","Current"))</f>
        <v/>
      </c>
      <c r="M21" s="16"/>
    </row>
    <row r="22" customFormat="false" ht="15" hidden="false" customHeight="false" outlineLevel="0" collapsed="false">
      <c r="A22" s="15"/>
      <c r="B22" s="16"/>
      <c r="C22" s="16"/>
      <c r="D22" s="15"/>
      <c r="E22" s="16"/>
      <c r="F22" s="15"/>
      <c r="G22" s="17"/>
      <c r="H22" s="17"/>
      <c r="I22" s="18" t="str">
        <f aca="false">IF(OR(G22="",H22=""),"",(G22+H22)/2)</f>
        <v/>
      </c>
      <c r="J22" s="19"/>
      <c r="K22" s="20" t="str">
        <f aca="true">IF(J22="","",TODAY()-J22)</f>
        <v/>
      </c>
      <c r="L22" s="21" t="str">
        <f aca="true">IF(J22="","",IF(TODAY()-J22&gt;365,"Review Due","Current"))</f>
        <v/>
      </c>
      <c r="M22" s="16"/>
    </row>
    <row r="23" customFormat="false" ht="15" hidden="false" customHeight="false" outlineLevel="0" collapsed="false">
      <c r="A23" s="15"/>
      <c r="B23" s="16"/>
      <c r="C23" s="16"/>
      <c r="D23" s="15"/>
      <c r="E23" s="16"/>
      <c r="F23" s="15"/>
      <c r="G23" s="17"/>
      <c r="H23" s="17"/>
      <c r="I23" s="22" t="str">
        <f aca="false">IF(OR(G23="",H23=""),"",(G23+H23)/2)</f>
        <v/>
      </c>
      <c r="J23" s="19"/>
      <c r="K23" s="23" t="str">
        <f aca="true">IF(J23="","",TODAY()-J23)</f>
        <v/>
      </c>
      <c r="L23" s="24" t="str">
        <f aca="true">IF(J23="","",IF(TODAY()-J23&gt;365,"Review Due","Current"))</f>
        <v/>
      </c>
      <c r="M23" s="16"/>
    </row>
    <row r="24" customFormat="false" ht="15" hidden="false" customHeight="false" outlineLevel="0" collapsed="false">
      <c r="A24" s="15"/>
      <c r="B24" s="16"/>
      <c r="C24" s="16"/>
      <c r="D24" s="15"/>
      <c r="E24" s="16"/>
      <c r="F24" s="15"/>
      <c r="G24" s="17"/>
      <c r="H24" s="17"/>
      <c r="I24" s="18" t="str">
        <f aca="false">IF(OR(G24="",H24=""),"",(G24+H24)/2)</f>
        <v/>
      </c>
      <c r="J24" s="19"/>
      <c r="K24" s="20" t="str">
        <f aca="true">IF(J24="","",TODAY()-J24)</f>
        <v/>
      </c>
      <c r="L24" s="21" t="str">
        <f aca="true">IF(J24="","",IF(TODAY()-J24&gt;365,"Review Due","Current"))</f>
        <v/>
      </c>
      <c r="M24" s="16"/>
    </row>
    <row r="25" customFormat="false" ht="15" hidden="false" customHeight="false" outlineLevel="0" collapsed="false">
      <c r="A25" s="15"/>
      <c r="B25" s="16"/>
      <c r="C25" s="16"/>
      <c r="D25" s="15"/>
      <c r="E25" s="16"/>
      <c r="F25" s="15"/>
      <c r="G25" s="17"/>
      <c r="H25" s="17"/>
      <c r="I25" s="22" t="str">
        <f aca="false">IF(OR(G25="",H25=""),"",(G25+H25)/2)</f>
        <v/>
      </c>
      <c r="J25" s="19"/>
      <c r="K25" s="23" t="str">
        <f aca="true">IF(J25="","",TODAY()-J25)</f>
        <v/>
      </c>
      <c r="L25" s="24" t="str">
        <f aca="true">IF(J25="","",IF(TODAY()-J25&gt;365,"Review Due","Current"))</f>
        <v/>
      </c>
      <c r="M25" s="16"/>
    </row>
    <row r="26" customFormat="false" ht="15" hidden="false" customHeight="false" outlineLevel="0" collapsed="false">
      <c r="A26" s="15"/>
      <c r="B26" s="16"/>
      <c r="C26" s="16"/>
      <c r="D26" s="15"/>
      <c r="E26" s="16"/>
      <c r="F26" s="15"/>
      <c r="G26" s="17"/>
      <c r="H26" s="17"/>
      <c r="I26" s="18" t="str">
        <f aca="false">IF(OR(G26="",H26=""),"",(G26+H26)/2)</f>
        <v/>
      </c>
      <c r="J26" s="19"/>
      <c r="K26" s="20" t="str">
        <f aca="true">IF(J26="","",TODAY()-J26)</f>
        <v/>
      </c>
      <c r="L26" s="21" t="str">
        <f aca="true">IF(J26="","",IF(TODAY()-J26&gt;365,"Review Due","Current"))</f>
        <v/>
      </c>
      <c r="M26" s="16"/>
    </row>
    <row r="27" customFormat="false" ht="15" hidden="false" customHeight="false" outlineLevel="0" collapsed="false">
      <c r="A27" s="15"/>
      <c r="B27" s="16"/>
      <c r="C27" s="16"/>
      <c r="D27" s="15"/>
      <c r="E27" s="16"/>
      <c r="F27" s="15"/>
      <c r="G27" s="17"/>
      <c r="H27" s="17"/>
      <c r="I27" s="22" t="str">
        <f aca="false">IF(OR(G27="",H27=""),"",(G27+H27)/2)</f>
        <v/>
      </c>
      <c r="J27" s="19"/>
      <c r="K27" s="23" t="str">
        <f aca="true">IF(J27="","",TODAY()-J27)</f>
        <v/>
      </c>
      <c r="L27" s="24" t="str">
        <f aca="true">IF(J27="","",IF(TODAY()-J27&gt;365,"Review Due","Current"))</f>
        <v/>
      </c>
      <c r="M27" s="16"/>
    </row>
    <row r="28" customFormat="false" ht="15" hidden="false" customHeight="false" outlineLevel="0" collapsed="false">
      <c r="A28" s="15"/>
      <c r="B28" s="16"/>
      <c r="C28" s="16"/>
      <c r="D28" s="15"/>
      <c r="E28" s="16"/>
      <c r="F28" s="15"/>
      <c r="G28" s="17"/>
      <c r="H28" s="17"/>
      <c r="I28" s="18" t="str">
        <f aca="false">IF(OR(G28="",H28=""),"",(G28+H28)/2)</f>
        <v/>
      </c>
      <c r="J28" s="19"/>
      <c r="K28" s="20" t="str">
        <f aca="true">IF(J28="","",TODAY()-J28)</f>
        <v/>
      </c>
      <c r="L28" s="21" t="str">
        <f aca="true">IF(J28="","",IF(TODAY()-J28&gt;365,"Review Due","Current"))</f>
        <v/>
      </c>
      <c r="M28" s="16"/>
    </row>
    <row r="29" customFormat="false" ht="15" hidden="false" customHeight="false" outlineLevel="0" collapsed="false">
      <c r="A29" s="15"/>
      <c r="B29" s="16"/>
      <c r="C29" s="16"/>
      <c r="D29" s="15"/>
      <c r="E29" s="16"/>
      <c r="F29" s="15"/>
      <c r="G29" s="17"/>
      <c r="H29" s="17"/>
      <c r="I29" s="22" t="str">
        <f aca="false">IF(OR(G29="",H29=""),"",(G29+H29)/2)</f>
        <v/>
      </c>
      <c r="J29" s="19"/>
      <c r="K29" s="23" t="str">
        <f aca="true">IF(J29="","",TODAY()-J29)</f>
        <v/>
      </c>
      <c r="L29" s="24" t="str">
        <f aca="true">IF(J29="","",IF(TODAY()-J29&gt;365,"Review Due","Current"))</f>
        <v/>
      </c>
      <c r="M29" s="16"/>
    </row>
    <row r="30" customFormat="false" ht="15" hidden="false" customHeight="false" outlineLevel="0" collapsed="false">
      <c r="A30" s="15"/>
      <c r="B30" s="16"/>
      <c r="C30" s="16"/>
      <c r="D30" s="15"/>
      <c r="E30" s="16"/>
      <c r="F30" s="15"/>
      <c r="G30" s="17"/>
      <c r="H30" s="17"/>
      <c r="I30" s="18" t="str">
        <f aca="false">IF(OR(G30="",H30=""),"",(G30+H30)/2)</f>
        <v/>
      </c>
      <c r="J30" s="19"/>
      <c r="K30" s="20" t="str">
        <f aca="true">IF(J30="","",TODAY()-J30)</f>
        <v/>
      </c>
      <c r="L30" s="21" t="str">
        <f aca="true">IF(J30="","",IF(TODAY()-J30&gt;365,"Review Due","Current"))</f>
        <v/>
      </c>
      <c r="M30" s="16"/>
    </row>
    <row r="31" customFormat="false" ht="15" hidden="false" customHeight="false" outlineLevel="0" collapsed="false">
      <c r="A31" s="15"/>
      <c r="B31" s="16"/>
      <c r="C31" s="16"/>
      <c r="D31" s="15"/>
      <c r="E31" s="16"/>
      <c r="F31" s="15"/>
      <c r="G31" s="17"/>
      <c r="H31" s="17"/>
      <c r="I31" s="22" t="str">
        <f aca="false">IF(OR(G31="",H31=""),"",(G31+H31)/2)</f>
        <v/>
      </c>
      <c r="J31" s="19"/>
      <c r="K31" s="23" t="str">
        <f aca="true">IF(J31="","",TODAY()-J31)</f>
        <v/>
      </c>
      <c r="L31" s="24" t="str">
        <f aca="true">IF(J31="","",IF(TODAY()-J31&gt;365,"Review Due","Current"))</f>
        <v/>
      </c>
      <c r="M31" s="16"/>
    </row>
    <row r="32" customFormat="false" ht="15" hidden="false" customHeight="false" outlineLevel="0" collapsed="false">
      <c r="A32" s="15"/>
      <c r="B32" s="16"/>
      <c r="C32" s="16"/>
      <c r="D32" s="15"/>
      <c r="E32" s="16"/>
      <c r="F32" s="15"/>
      <c r="G32" s="17"/>
      <c r="H32" s="17"/>
      <c r="I32" s="18" t="str">
        <f aca="false">IF(OR(G32="",H32=""),"",(G32+H32)/2)</f>
        <v/>
      </c>
      <c r="J32" s="19"/>
      <c r="K32" s="20" t="str">
        <f aca="true">IF(J32="","",TODAY()-J32)</f>
        <v/>
      </c>
      <c r="L32" s="21" t="str">
        <f aca="true">IF(J32="","",IF(TODAY()-J32&gt;365,"Review Due","Current"))</f>
        <v/>
      </c>
      <c r="M32" s="16"/>
    </row>
    <row r="33" customFormat="false" ht="15" hidden="false" customHeight="false" outlineLevel="0" collapsed="false">
      <c r="A33" s="15"/>
      <c r="B33" s="16"/>
      <c r="C33" s="16"/>
      <c r="D33" s="15"/>
      <c r="E33" s="16"/>
      <c r="F33" s="15"/>
      <c r="G33" s="17"/>
      <c r="H33" s="17"/>
      <c r="I33" s="22" t="str">
        <f aca="false">IF(OR(G33="",H33=""),"",(G33+H33)/2)</f>
        <v/>
      </c>
      <c r="J33" s="19"/>
      <c r="K33" s="23" t="str">
        <f aca="true">IF(J33="","",TODAY()-J33)</f>
        <v/>
      </c>
      <c r="L33" s="24" t="str">
        <f aca="true">IF(J33="","",IF(TODAY()-J33&gt;365,"Review Due","Current"))</f>
        <v/>
      </c>
      <c r="M33" s="16"/>
    </row>
    <row r="34" customFormat="false" ht="15" hidden="false" customHeight="false" outlineLevel="0" collapsed="false">
      <c r="A34" s="15"/>
      <c r="B34" s="16"/>
      <c r="C34" s="16"/>
      <c r="D34" s="15"/>
      <c r="E34" s="16"/>
      <c r="F34" s="15"/>
      <c r="G34" s="17"/>
      <c r="H34" s="17"/>
      <c r="I34" s="18" t="str">
        <f aca="false">IF(OR(G34="",H34=""),"",(G34+H34)/2)</f>
        <v/>
      </c>
      <c r="J34" s="19"/>
      <c r="K34" s="20" t="str">
        <f aca="true">IF(J34="","",TODAY()-J34)</f>
        <v/>
      </c>
      <c r="L34" s="21" t="str">
        <f aca="true">IF(J34="","",IF(TODAY()-J34&gt;365,"Review Due","Current"))</f>
        <v/>
      </c>
      <c r="M34" s="16"/>
    </row>
    <row r="35" customFormat="false" ht="15" hidden="false" customHeight="false" outlineLevel="0" collapsed="false">
      <c r="A35" s="15"/>
      <c r="B35" s="16"/>
      <c r="C35" s="16"/>
      <c r="D35" s="15"/>
      <c r="E35" s="16"/>
      <c r="F35" s="15"/>
      <c r="G35" s="17"/>
      <c r="H35" s="17"/>
      <c r="I35" s="22" t="str">
        <f aca="false">IF(OR(G35="",H35=""),"",(G35+H35)/2)</f>
        <v/>
      </c>
      <c r="J35" s="19"/>
      <c r="K35" s="23" t="str">
        <f aca="true">IF(J35="","",TODAY()-J35)</f>
        <v/>
      </c>
      <c r="L35" s="24" t="str">
        <f aca="true">IF(J35="","",IF(TODAY()-J35&gt;365,"Review Due","Current"))</f>
        <v/>
      </c>
      <c r="M35" s="16"/>
    </row>
    <row r="36" customFormat="false" ht="15" hidden="false" customHeight="false" outlineLevel="0" collapsed="false">
      <c r="A36" s="15"/>
      <c r="B36" s="16"/>
      <c r="C36" s="16"/>
      <c r="D36" s="15"/>
      <c r="E36" s="16"/>
      <c r="F36" s="15"/>
      <c r="G36" s="17"/>
      <c r="H36" s="17"/>
      <c r="I36" s="18" t="str">
        <f aca="false">IF(OR(G36="",H36=""),"",(G36+H36)/2)</f>
        <v/>
      </c>
      <c r="J36" s="19"/>
      <c r="K36" s="20" t="str">
        <f aca="true">IF(J36="","",TODAY()-J36)</f>
        <v/>
      </c>
      <c r="L36" s="21" t="str">
        <f aca="true">IF(J36="","",IF(TODAY()-J36&gt;365,"Review Due","Current"))</f>
        <v/>
      </c>
      <c r="M36" s="16"/>
    </row>
    <row r="37" customFormat="false" ht="15" hidden="false" customHeight="false" outlineLevel="0" collapsed="false">
      <c r="A37" s="15"/>
      <c r="B37" s="16"/>
      <c r="C37" s="16"/>
      <c r="D37" s="15"/>
      <c r="E37" s="16"/>
      <c r="F37" s="15"/>
      <c r="G37" s="17"/>
      <c r="H37" s="17"/>
      <c r="I37" s="22" t="str">
        <f aca="false">IF(OR(G37="",H37=""),"",(G37+H37)/2)</f>
        <v/>
      </c>
      <c r="J37" s="19"/>
      <c r="K37" s="23" t="str">
        <f aca="true">IF(J37="","",TODAY()-J37)</f>
        <v/>
      </c>
      <c r="L37" s="24" t="str">
        <f aca="true">IF(J37="","",IF(TODAY()-J37&gt;365,"Review Due","Current"))</f>
        <v/>
      </c>
      <c r="M37" s="16"/>
    </row>
    <row r="38" customFormat="false" ht="15" hidden="false" customHeight="false" outlineLevel="0" collapsed="false">
      <c r="A38" s="15"/>
      <c r="B38" s="16"/>
      <c r="C38" s="16"/>
      <c r="D38" s="15"/>
      <c r="E38" s="16"/>
      <c r="F38" s="15"/>
      <c r="G38" s="17"/>
      <c r="H38" s="17"/>
      <c r="I38" s="18" t="str">
        <f aca="false">IF(OR(G38="",H38=""),"",(G38+H38)/2)</f>
        <v/>
      </c>
      <c r="J38" s="19"/>
      <c r="K38" s="20" t="str">
        <f aca="true">IF(J38="","",TODAY()-J38)</f>
        <v/>
      </c>
      <c r="L38" s="21" t="str">
        <f aca="true">IF(J38="","",IF(TODAY()-J38&gt;365,"Review Due","Current"))</f>
        <v/>
      </c>
      <c r="M38" s="16"/>
    </row>
    <row r="39" customFormat="false" ht="15" hidden="false" customHeight="false" outlineLevel="0" collapsed="false">
      <c r="A39" s="15"/>
      <c r="B39" s="16"/>
      <c r="C39" s="16"/>
      <c r="D39" s="15"/>
      <c r="E39" s="16"/>
      <c r="F39" s="15"/>
      <c r="G39" s="17"/>
      <c r="H39" s="17"/>
      <c r="I39" s="22" t="str">
        <f aca="false">IF(OR(G39="",H39=""),"",(G39+H39)/2)</f>
        <v/>
      </c>
      <c r="J39" s="19"/>
      <c r="K39" s="23" t="str">
        <f aca="true">IF(J39="","",TODAY()-J39)</f>
        <v/>
      </c>
      <c r="L39" s="24" t="str">
        <f aca="true">IF(J39="","",IF(TODAY()-J39&gt;365,"Review Due","Current"))</f>
        <v/>
      </c>
      <c r="M39" s="16"/>
    </row>
    <row r="40" customFormat="false" ht="15" hidden="false" customHeight="false" outlineLevel="0" collapsed="false">
      <c r="A40" s="15"/>
      <c r="B40" s="16"/>
      <c r="C40" s="16"/>
      <c r="D40" s="15"/>
      <c r="E40" s="16"/>
      <c r="F40" s="15"/>
      <c r="G40" s="17"/>
      <c r="H40" s="17"/>
      <c r="I40" s="18" t="str">
        <f aca="false">IF(OR(G40="",H40=""),"",(G40+H40)/2)</f>
        <v/>
      </c>
      <c r="J40" s="19"/>
      <c r="K40" s="20" t="str">
        <f aca="true">IF(J40="","",TODAY()-J40)</f>
        <v/>
      </c>
      <c r="L40" s="21" t="str">
        <f aca="true">IF(J40="","",IF(TODAY()-J40&gt;365,"Review Due","Current"))</f>
        <v/>
      </c>
      <c r="M40" s="16"/>
    </row>
    <row r="41" customFormat="false" ht="15" hidden="false" customHeight="false" outlineLevel="0" collapsed="false">
      <c r="A41" s="15"/>
      <c r="B41" s="16"/>
      <c r="C41" s="16"/>
      <c r="D41" s="15"/>
      <c r="E41" s="16"/>
      <c r="F41" s="15"/>
      <c r="G41" s="17"/>
      <c r="H41" s="17"/>
      <c r="I41" s="22" t="str">
        <f aca="false">IF(OR(G41="",H41=""),"",(G41+H41)/2)</f>
        <v/>
      </c>
      <c r="J41" s="19"/>
      <c r="K41" s="23" t="str">
        <f aca="true">IF(J41="","",TODAY()-J41)</f>
        <v/>
      </c>
      <c r="L41" s="24" t="str">
        <f aca="true">IF(J41="","",IF(TODAY()-J41&gt;365,"Review Due","Current"))</f>
        <v/>
      </c>
      <c r="M41" s="16"/>
    </row>
    <row r="42" customFormat="false" ht="15" hidden="false" customHeight="false" outlineLevel="0" collapsed="false">
      <c r="A42" s="15"/>
      <c r="B42" s="16"/>
      <c r="C42" s="16"/>
      <c r="D42" s="15"/>
      <c r="E42" s="16"/>
      <c r="F42" s="15"/>
      <c r="G42" s="17"/>
      <c r="H42" s="17"/>
      <c r="I42" s="18" t="str">
        <f aca="false">IF(OR(G42="",H42=""),"",(G42+H42)/2)</f>
        <v/>
      </c>
      <c r="J42" s="19"/>
      <c r="K42" s="20" t="str">
        <f aca="true">IF(J42="","",TODAY()-J42)</f>
        <v/>
      </c>
      <c r="L42" s="21" t="str">
        <f aca="true">IF(J42="","",IF(TODAY()-J42&gt;365,"Review Due","Current"))</f>
        <v/>
      </c>
      <c r="M42" s="16"/>
    </row>
    <row r="43" customFormat="false" ht="15" hidden="false" customHeight="false" outlineLevel="0" collapsed="false">
      <c r="A43" s="15"/>
      <c r="B43" s="16"/>
      <c r="C43" s="16"/>
      <c r="D43" s="15"/>
      <c r="E43" s="16"/>
      <c r="F43" s="15"/>
      <c r="G43" s="17"/>
      <c r="H43" s="17"/>
      <c r="I43" s="22" t="str">
        <f aca="false">IF(OR(G43="",H43=""),"",(G43+H43)/2)</f>
        <v/>
      </c>
      <c r="J43" s="19"/>
      <c r="K43" s="23" t="str">
        <f aca="true">IF(J43="","",TODAY()-J43)</f>
        <v/>
      </c>
      <c r="L43" s="24" t="str">
        <f aca="true">IF(J43="","",IF(TODAY()-J43&gt;365,"Review Due","Current"))</f>
        <v/>
      </c>
      <c r="M43" s="16"/>
    </row>
  </sheetData>
  <conditionalFormatting sqref="L4:L43">
    <cfRule type="cellIs" priority="2" operator="equal" aboveAverage="0" equalAverage="0" bottom="0" percent="0" rank="0" text="" dxfId="0">
      <formula>"Current"</formula>
    </cfRule>
    <cfRule type="cellIs" priority="3" operator="equal" aboveAverage="0" equalAverage="0" bottom="0" percent="0" rank="0" text="" dxfId="1">
      <formula>"Review Due"</formula>
    </cfRule>
  </conditionalFormatting>
  <dataValidations count="3">
    <dataValidation allowBlank="true" errorStyle="stop" operator="between" showDropDown="false" showErrorMessage="false" showInputMessage="false" sqref="C4:C43" type="list">
      <formula1>Lists!$A$4:$A$9</formula1>
      <formula2>0</formula2>
    </dataValidation>
    <dataValidation allowBlank="true" errorStyle="stop" operator="between" showDropDown="false" showErrorMessage="false" showInputMessage="false" sqref="D4:D43" type="list">
      <formula1>Lists!$B$4:$B$9</formula1>
      <formula2>0</formula2>
    </dataValidation>
    <dataValidation allowBlank="true" errorStyle="stop" operator="between" showDropDown="false" showErrorMessage="false" showInputMessage="false" sqref="F4:F43" type="list">
      <formula1>Lists!$C$4:$C$6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C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0"/>
    <col collapsed="false" customWidth="true" hidden="false" outlineLevel="0" max="3" min="3" style="0" width="16"/>
  </cols>
  <sheetData>
    <row r="1" customFormat="false" ht="26.85" hidden="false" customHeight="false" outlineLevel="0" collapsed="false">
      <c r="A1" s="13" t="s">
        <v>87</v>
      </c>
    </row>
    <row r="3" customFormat="false" ht="15" hidden="false" customHeight="false" outlineLevel="0" collapsed="false">
      <c r="A3" s="25" t="s">
        <v>21</v>
      </c>
      <c r="B3" s="25" t="s">
        <v>32</v>
      </c>
      <c r="C3" s="25" t="s">
        <v>88</v>
      </c>
    </row>
    <row r="4" customFormat="false" ht="15" hidden="false" customHeight="false" outlineLevel="0" collapsed="false">
      <c r="A4" s="0" t="s">
        <v>23</v>
      </c>
      <c r="B4" s="0" t="s">
        <v>80</v>
      </c>
      <c r="C4" s="0" t="s">
        <v>46</v>
      </c>
    </row>
    <row r="5" customFormat="false" ht="15" hidden="false" customHeight="false" outlineLevel="0" collapsed="false">
      <c r="A5" s="0" t="s">
        <v>24</v>
      </c>
      <c r="B5" s="0" t="s">
        <v>59</v>
      </c>
      <c r="C5" s="0" t="s">
        <v>86</v>
      </c>
    </row>
    <row r="6" customFormat="false" ht="15" hidden="false" customHeight="false" outlineLevel="0" collapsed="false">
      <c r="A6" s="0" t="s">
        <v>25</v>
      </c>
      <c r="B6" s="0" t="s">
        <v>44</v>
      </c>
      <c r="C6" s="0" t="s">
        <v>89</v>
      </c>
    </row>
    <row r="7" customFormat="false" ht="15" hidden="false" customHeight="false" outlineLevel="0" collapsed="false">
      <c r="A7" s="0" t="s">
        <v>26</v>
      </c>
      <c r="B7" s="0" t="s">
        <v>53</v>
      </c>
    </row>
    <row r="8" customFormat="false" ht="15" hidden="false" customHeight="false" outlineLevel="0" collapsed="false">
      <c r="A8" s="0" t="s">
        <v>27</v>
      </c>
      <c r="B8" s="0" t="s">
        <v>82</v>
      </c>
    </row>
    <row r="9" customFormat="false" ht="15" hidden="false" customHeight="false" outlineLevel="0" collapsed="false">
      <c r="A9" s="0" t="s">
        <v>28</v>
      </c>
      <c r="B9" s="0" t="s">
        <v>49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2026-06-11T01:10:03Z</dcterms:created>
  <dc:creator>openpyxl</dc:creator>
  <dc:description/>
  <dc:language>en-US</dc:language>
  <cp:lastModifiedBy/>
  <dcterms:modified xsi:type="dcterms:W3CDTF">2026-06-11T01:10:11Z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