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Maintenance Log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<sst xmlns="http://schemas.openxmlformats.org/spreadsheetml/2006/main" count="81" uniqueCount="44">
  <si>
    <t xml:space="preserve">How to Use  —  Vehicle Maintenance Log</t>
  </si>
  <si>
    <t xml:space="preserve">by ExcelGuru.io  |  Keep every car's service history in one place — and never miss the next one.</t>
  </si>
  <si>
    <t xml:space="preserve">What this template does</t>
  </si>
  <si>
    <t xml:space="preserve">Record each service with its mileage, cost and next-due date. The log counts down to what is coming up and totals your spend by job.</t>
  </si>
  <si>
    <t xml:space="preserve">Sheet 1 — Maintenance Log</t>
  </si>
  <si>
    <t xml:space="preserve">Log the date, vehicle, service type, mileage and cost, then set the next-due date. 'Days to Next' counts down and turns amber within 30 days, red when overdue.</t>
  </si>
  <si>
    <t xml:space="preserve">Sheet 2 — Dashboard</t>
  </si>
  <si>
    <t xml:space="preserve">See total and average spend, services logged, what is overdue or due soon, and spend by service type.</t>
  </si>
  <si>
    <t xml:space="preserve">Make it yours</t>
  </si>
  <si>
    <t xml:space="preserve">Add your own vehicles and service types on the Lists tab. Add a column for the invoice number or warranty reference if you like a paper trail.</t>
  </si>
  <si>
    <t xml:space="preserve">Owner's tip</t>
  </si>
  <si>
    <t xml:space="preserve">Logging mileage at each service makes it easy to spot which jobs are due by distance, not just by date.</t>
  </si>
  <si>
    <t xml:space="preserve">VEHICLE MAINTENANCE  —  DASHBOARD</t>
  </si>
  <si>
    <t xml:space="preserve">Total Spend</t>
  </si>
  <si>
    <t xml:space="preserve">Services Logged</t>
  </si>
  <si>
    <t xml:space="preserve">Avg Cost</t>
  </si>
  <si>
    <t xml:space="preserve">Overdue Services</t>
  </si>
  <si>
    <t xml:space="preserve">Due in 30 Days</t>
  </si>
  <si>
    <t xml:space="preserve">Soonest (days)</t>
  </si>
  <si>
    <t xml:space="preserve">Spend by Service Type</t>
  </si>
  <si>
    <t xml:space="preserve">Service</t>
  </si>
  <si>
    <t xml:space="preserve">Cost</t>
  </si>
  <si>
    <t xml:space="preserve">Oil Change</t>
  </si>
  <si>
    <t xml:space="preserve">Tire Rotation</t>
  </si>
  <si>
    <t xml:space="preserve">Brakes</t>
  </si>
  <si>
    <t xml:space="preserve">Battery</t>
  </si>
  <si>
    <t xml:space="preserve">Inspection</t>
  </si>
  <si>
    <t xml:space="preserve">Filter</t>
  </si>
  <si>
    <t xml:space="preserve">Coolant</t>
  </si>
  <si>
    <t xml:space="preserve">Vehicle Maintenance Log — every service, cost and what's due next</t>
  </si>
  <si>
    <t xml:space="preserve">Date</t>
  </si>
  <si>
    <t xml:space="preserve">Vehicle</t>
  </si>
  <si>
    <t xml:space="preserve">Service Type</t>
  </si>
  <si>
    <t xml:space="preserve">Mileage</t>
  </si>
  <si>
    <t xml:space="preserve">Provider</t>
  </si>
  <si>
    <t xml:space="preserve">Next Due Date</t>
  </si>
  <si>
    <t xml:space="preserve">Days to Next</t>
  </si>
  <si>
    <t xml:space="preserve">Honda Civic</t>
  </si>
  <si>
    <t xml:space="preserve">QuickLube</t>
  </si>
  <si>
    <t xml:space="preserve">Family SUV</t>
  </si>
  <si>
    <t xml:space="preserve">City Auto</t>
  </si>
  <si>
    <t xml:space="preserve">Ford Ranger</t>
  </si>
  <si>
    <t xml:space="preserve">AutoZone</t>
  </si>
  <si>
    <t xml:space="preserve">Other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</si>
</sst>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\$#,##0"/>
    <numFmt numFmtId="166" formatCode="#,##0"/>
    <numFmt numFmtId="167" formatCode="0"/>
    <numFmt numFmtId="168" formatCode="yyyy\-mm\-dd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b val="1"/>
        <color rgb="FF9C1B1B"/>
      </font>
      <fill>
        <patternFill>
          <bgColor rgb="FFF8CBCB"/>
        </patternFill>
      </fill>
    </dxf>
    <dxf>
      <font>
        <b val="1"/>
        <color rgb="FF8A5A00"/>
      </font>
      <fill>
        <patternFill>
          <bgColor rgb="FFFCE9B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993366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9DECF"/>
      <rgbColor rgb="FFFCE9B8"/>
      <rgbColor rgb="FF8EDCAE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Spend by Service Type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Cost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Dashboard!$A$12:$A$18</c:f>
              <c:strCache>
                <c:ptCount val="7"/>
                <c:pt idx="0">
                  <c:v>Oil Change</c:v>
                </c:pt>
                <c:pt idx="1">
                  <c:v>Tire Rotation</c:v>
                </c:pt>
                <c:pt idx="2">
                  <c:v>Brakes</c:v>
                </c:pt>
                <c:pt idx="3">
                  <c:v>Battery</c:v>
                </c:pt>
                <c:pt idx="4">
                  <c:v>Inspection</c:v>
                </c:pt>
                <c:pt idx="5">
                  <c:v>Filter</c:v>
                </c:pt>
                <c:pt idx="6">
                  <c:v>Coolant</c:v>
                </c:pt>
              </c:strCache>
            </c:strRef>
          </c:cat>
          <c:val>
            <c:numRef>
              <c:f>Dashboard!$B$12:$B$18</c:f>
              <c:numCache>
                <c:formatCode>\$#,##0</c:formatCode>
                <c:ptCount val="7"/>
                <c:pt idx="0">
                  <c:v>168</c:v>
                </c:pt>
                <c:pt idx="1">
                  <c:v>40</c:v>
                </c:pt>
                <c:pt idx="2">
                  <c:v>610</c:v>
                </c:pt>
                <c:pt idx="3">
                  <c:v>180</c:v>
                </c:pt>
                <c:pt idx="4">
                  <c:v>60</c:v>
                </c:pt>
                <c:pt idx="5">
                  <c:v>35</c:v>
                </c:pt>
                <c:pt idx="6">
                  <c:v>70</c:v>
                </c:pt>
              </c:numCache>
            </c:numRef>
          </c:val>
        </c:ser>
        <c:gapWidth val="150"/>
        <c:overlap val="0"/>
        <c:axId val="70908344"/>
        <c:axId val="56707412"/>
      </c:barChart>
      <c:catAx>
        <c:axId val="70908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6707412"/>
        <c:crosses val="autoZero"/>
        <c:auto val="1"/>
        <c:lblAlgn val="ctr"/>
        <c:lblOffset val="100"/>
        <c:noMultiLvlLbl val="0"/>
      </c:catAx>
      <c:valAx>
        <c:axId val="56707412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\$#,##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0908344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9</xdr:row>
      <xdr:rowOff>190440</xdr:rowOff>
    </xdr:from>
    <xdr:to>
      <xdr:col>6</xdr:col>
      <xdr:colOff>1140120</xdr:colOff>
      <xdr:row>24</xdr:row>
      <xdr:rowOff>61920</xdr:rowOff>
    </xdr:to>
    <xdr:graphicFrame>
      <xdr:nvGraphicFramePr>
        <xdr:cNvPr id="0" name="Chart 1"/>
        <xdr:cNvGraphicFramePr/>
      </xdr:nvGraphicFramePr>
      <xdr:xfrm>
        <a:off x="3312720" y="2523960"/>
        <a:ext cx="395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4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SUM('Maintenance Log'!E4:E43)</f>
        <v>1163</v>
      </c>
      <c r="B4" s="7"/>
      <c r="C4" s="8" t="n">
        <f aca="false">COUNTA('Maintenance Log'!A4:A43)</f>
        <v>10</v>
      </c>
      <c r="D4" s="8"/>
      <c r="E4" s="7" t="n">
        <f aca="false">IFERROR(SUM('Maintenance Log'!E4:E43)/COUNTA('Maintenance Log'!A4:A43),0)</f>
        <v>116.3</v>
      </c>
      <c r="F4" s="7"/>
      <c r="G4" s="8" t="n">
        <f aca="false">SUMPRODUCT(--('Maintenance Log'!H4:H43&lt;0),--('Maintenance Log'!H4:H43&lt;&gt;""))</f>
        <v>0</v>
      </c>
      <c r="H4" s="8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8" t="n">
        <f aca="false">SUMPRODUCT(--('Maintenance Log'!H4:H43&gt;=0),--('Maintenance Log'!H4:H43&lt;=30))</f>
        <v>1</v>
      </c>
      <c r="B7" s="8"/>
      <c r="C7" s="9" t="n">
        <f aca="false">IFERROR(MIN(H40:H49),0)</f>
        <v>30</v>
      </c>
      <c r="D7" s="9"/>
    </row>
    <row r="10" customFormat="false" ht="26.85" hidden="false" customHeight="false" outlineLevel="0" collapsed="false">
      <c r="A10" s="10" t="s">
        <v>19</v>
      </c>
    </row>
    <row r="11" customFormat="false" ht="15" hidden="false" customHeight="false" outlineLevel="0" collapsed="false">
      <c r="A11" s="11" t="s">
        <v>20</v>
      </c>
      <c r="B11" s="11" t="s">
        <v>21</v>
      </c>
    </row>
    <row r="12" customFormat="false" ht="15" hidden="false" customHeight="false" outlineLevel="0" collapsed="false">
      <c r="A12" s="12" t="s">
        <v>22</v>
      </c>
      <c r="B12" s="13" t="n">
        <f aca="false">SUMIF('Maintenance Log'!C4:C43,"Oil Change",'Maintenance Log'!E4:E43)</f>
        <v>168</v>
      </c>
    </row>
    <row r="13" customFormat="false" ht="15" hidden="false" customHeight="false" outlineLevel="0" collapsed="false">
      <c r="A13" s="12" t="s">
        <v>23</v>
      </c>
      <c r="B13" s="13" t="n">
        <f aca="false">SUMIF('Maintenance Log'!C4:C43,"Tire Rotation",'Maintenance Log'!E4:E43)</f>
        <v>40</v>
      </c>
    </row>
    <row r="14" customFormat="false" ht="15" hidden="false" customHeight="false" outlineLevel="0" collapsed="false">
      <c r="A14" s="12" t="s">
        <v>24</v>
      </c>
      <c r="B14" s="13" t="n">
        <f aca="false">SUMIF('Maintenance Log'!C4:C43,"Brakes",'Maintenance Log'!E4:E43)</f>
        <v>610</v>
      </c>
    </row>
    <row r="15" customFormat="false" ht="15" hidden="false" customHeight="false" outlineLevel="0" collapsed="false">
      <c r="A15" s="12" t="s">
        <v>25</v>
      </c>
      <c r="B15" s="13" t="n">
        <f aca="false">SUMIF('Maintenance Log'!C4:C43,"Battery",'Maintenance Log'!E4:E43)</f>
        <v>180</v>
      </c>
    </row>
    <row r="16" customFormat="false" ht="15" hidden="false" customHeight="false" outlineLevel="0" collapsed="false">
      <c r="A16" s="12" t="s">
        <v>26</v>
      </c>
      <c r="B16" s="13" t="n">
        <f aca="false">SUMIF('Maintenance Log'!C4:C43,"Inspection",'Maintenance Log'!E4:E43)</f>
        <v>60</v>
      </c>
    </row>
    <row r="17" customFormat="false" ht="15" hidden="false" customHeight="false" outlineLevel="0" collapsed="false">
      <c r="A17" s="12" t="s">
        <v>27</v>
      </c>
      <c r="B17" s="13" t="n">
        <f aca="false">SUMIF('Maintenance Log'!C4:C43,"Filter",'Maintenance Log'!E4:E43)</f>
        <v>35</v>
      </c>
    </row>
    <row r="18" customFormat="false" ht="15" hidden="false" customHeight="false" outlineLevel="0" collapsed="false">
      <c r="A18" s="12" t="s">
        <v>28</v>
      </c>
      <c r="B18" s="13" t="n">
        <f aca="false">SUMIF('Maintenance Log'!C4:C43,"Coolant",'Maintenance Log'!E4:E43)</f>
        <v>70</v>
      </c>
    </row>
    <row r="40" customFormat="false" ht="15" hidden="false" customHeight="false" outlineLevel="0" collapsed="false">
      <c r="H40" s="14" t="n">
        <f aca="false">IF('Maintenance Log'!H4&gt;=0,'Maintenance Log'!H4,"")</f>
        <v>90</v>
      </c>
    </row>
    <row r="41" customFormat="false" ht="15" hidden="false" customHeight="false" outlineLevel="0" collapsed="false">
      <c r="H41" s="14" t="n">
        <f aca="false">IF('Maintenance Log'!H5&gt;=0,'Maintenance Log'!H5,"")</f>
        <v>400</v>
      </c>
    </row>
    <row r="42" customFormat="false" ht="15" hidden="false" customHeight="false" outlineLevel="0" collapsed="false">
      <c r="H42" s="14" t="n">
        <f aca="false">IF('Maintenance Log'!H6&gt;=0,'Maintenance Log'!H6,"")</f>
        <v>150</v>
      </c>
    </row>
    <row r="43" customFormat="false" ht="15" hidden="false" customHeight="false" outlineLevel="0" collapsed="false">
      <c r="H43" s="14" t="n">
        <f aca="false">IF('Maintenance Log'!H7&gt;=0,'Maintenance Log'!H7,"")</f>
        <v>700</v>
      </c>
    </row>
    <row r="44" customFormat="false" ht="15" hidden="false" customHeight="false" outlineLevel="0" collapsed="false">
      <c r="H44" s="14" t="n">
        <f aca="false">IF('Maintenance Log'!H8&gt;=0,'Maintenance Log'!H8,"")</f>
        <v>30</v>
      </c>
    </row>
    <row r="45" customFormat="false" ht="15" hidden="false" customHeight="false" outlineLevel="0" collapsed="false">
      <c r="H45" s="14" t="n">
        <f aca="false">IF('Maintenance Log'!H9&gt;=0,'Maintenance Log'!H9,"")</f>
        <v>95</v>
      </c>
    </row>
    <row r="46" customFormat="false" ht="15" hidden="false" customHeight="false" outlineLevel="0" collapsed="false">
      <c r="H46" s="14" t="n">
        <f aca="false">IF('Maintenance Log'!H10&gt;=0,'Maintenance Log'!H10,"")</f>
        <v>180</v>
      </c>
    </row>
    <row r="47" customFormat="false" ht="15" hidden="false" customHeight="false" outlineLevel="0" collapsed="false">
      <c r="H47" s="14" t="n">
        <f aca="false">IF('Maintenance Log'!H11&gt;=0,'Maintenance Log'!H11,"")</f>
        <v>100</v>
      </c>
    </row>
    <row r="48" customFormat="false" ht="15" hidden="false" customHeight="false" outlineLevel="0" collapsed="false">
      <c r="H48" s="14" t="n">
        <f aca="false">IF('Maintenance Log'!H12&gt;=0,'Maintenance Log'!H12,"")</f>
        <v>365</v>
      </c>
    </row>
    <row r="49" customFormat="false" ht="15" hidden="false" customHeight="false" outlineLevel="0" collapsed="false">
      <c r="H49" s="14" t="n">
        <f aca="false">IF('Maintenance Log'!H13&gt;=0,'Maintenance Log'!H13,"")</f>
        <v>200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H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3" min="2" style="0" width="14"/>
    <col collapsed="false" customWidth="true" hidden="false" outlineLevel="0" max="4" min="4" style="0" width="10"/>
    <col collapsed="false" customWidth="true" hidden="false" outlineLevel="0" max="5" min="5" style="0" width="9"/>
    <col collapsed="false" customWidth="true" hidden="false" outlineLevel="0" max="6" min="6" style="0" width="12"/>
    <col collapsed="false" customWidth="true" hidden="false" outlineLevel="0" max="7" min="7" style="0" width="14"/>
    <col collapsed="false" customWidth="true" hidden="false" outlineLevel="0" max="8" min="8" style="0" width="12"/>
  </cols>
  <sheetData>
    <row r="1" customFormat="false" ht="102.95" hidden="false" customHeight="false" outlineLevel="0" collapsed="false">
      <c r="A1" s="15" t="s">
        <v>29</v>
      </c>
    </row>
    <row r="3" customFormat="false" ht="15" hidden="false" customHeight="false" outlineLevel="0" collapsed="false">
      <c r="A3" s="16" t="s">
        <v>30</v>
      </c>
      <c r="B3" s="16" t="s">
        <v>31</v>
      </c>
      <c r="C3" s="16" t="s">
        <v>32</v>
      </c>
      <c r="D3" s="16" t="s">
        <v>33</v>
      </c>
      <c r="E3" s="16" t="s">
        <v>21</v>
      </c>
      <c r="F3" s="16" t="s">
        <v>34</v>
      </c>
      <c r="G3" s="16" t="s">
        <v>35</v>
      </c>
      <c r="H3" s="16" t="s">
        <v>36</v>
      </c>
    </row>
    <row r="4" customFormat="false" ht="15" hidden="false" customHeight="false" outlineLevel="0" collapsed="false">
      <c r="A4" s="17" t="n">
        <v>45886</v>
      </c>
      <c r="B4" s="18" t="s">
        <v>37</v>
      </c>
      <c r="C4" s="18" t="s">
        <v>22</v>
      </c>
      <c r="D4" s="19" t="n">
        <v>28200</v>
      </c>
      <c r="E4" s="20" t="n">
        <v>55</v>
      </c>
      <c r="F4" s="18" t="s">
        <v>38</v>
      </c>
      <c r="G4" s="21" t="n">
        <v>46276</v>
      </c>
      <c r="H4" s="22" t="n">
        <f aca="true">IF(G4="","",G4-TODAY())</f>
        <v>90</v>
      </c>
    </row>
    <row r="5" customFormat="false" ht="15" hidden="false" customHeight="false" outlineLevel="0" collapsed="false">
      <c r="A5" s="17" t="n">
        <v>45926</v>
      </c>
      <c r="B5" s="18" t="s">
        <v>39</v>
      </c>
      <c r="C5" s="18" t="s">
        <v>24</v>
      </c>
      <c r="D5" s="19" t="n">
        <v>41000</v>
      </c>
      <c r="E5" s="20" t="n">
        <v>320</v>
      </c>
      <c r="F5" s="18" t="s">
        <v>40</v>
      </c>
      <c r="G5" s="21" t="n">
        <v>46586</v>
      </c>
      <c r="H5" s="23" t="n">
        <f aca="true">IF(G5="","",G5-TODAY())</f>
        <v>400</v>
      </c>
    </row>
    <row r="6" customFormat="false" ht="15" hidden="false" customHeight="false" outlineLevel="0" collapsed="false">
      <c r="A6" s="17" t="n">
        <v>45986</v>
      </c>
      <c r="B6" s="18" t="s">
        <v>37</v>
      </c>
      <c r="C6" s="18" t="s">
        <v>23</v>
      </c>
      <c r="D6" s="19" t="n">
        <v>29100</v>
      </c>
      <c r="E6" s="20" t="n">
        <v>40</v>
      </c>
      <c r="F6" s="18" t="s">
        <v>38</v>
      </c>
      <c r="G6" s="21" t="n">
        <v>46336</v>
      </c>
      <c r="H6" s="22" t="n">
        <f aca="true">IF(G6="","",G6-TODAY())</f>
        <v>150</v>
      </c>
    </row>
    <row r="7" customFormat="false" ht="15" hidden="false" customHeight="false" outlineLevel="0" collapsed="false">
      <c r="A7" s="17" t="n">
        <v>46026</v>
      </c>
      <c r="B7" s="18" t="s">
        <v>41</v>
      </c>
      <c r="C7" s="18" t="s">
        <v>25</v>
      </c>
      <c r="D7" s="19" t="n">
        <v>62000</v>
      </c>
      <c r="E7" s="20" t="n">
        <v>180</v>
      </c>
      <c r="F7" s="18" t="s">
        <v>42</v>
      </c>
      <c r="G7" s="21" t="n">
        <v>46886</v>
      </c>
      <c r="H7" s="23" t="n">
        <f aca="true">IF(G7="","",G7-TODAY())</f>
        <v>700</v>
      </c>
    </row>
    <row r="8" customFormat="false" ht="15" hidden="false" customHeight="false" outlineLevel="0" collapsed="false">
      <c r="A8" s="17" t="n">
        <v>46066</v>
      </c>
      <c r="B8" s="18" t="s">
        <v>39</v>
      </c>
      <c r="C8" s="18" t="s">
        <v>26</v>
      </c>
      <c r="D8" s="19" t="n">
        <v>42500</v>
      </c>
      <c r="E8" s="20" t="n">
        <v>60</v>
      </c>
      <c r="F8" s="18" t="s">
        <v>40</v>
      </c>
      <c r="G8" s="21" t="n">
        <v>46216</v>
      </c>
      <c r="H8" s="22" t="n">
        <f aca="true">IF(G8="","",G8-TODAY())</f>
        <v>30</v>
      </c>
    </row>
    <row r="9" customFormat="false" ht="15" hidden="false" customHeight="false" outlineLevel="0" collapsed="false">
      <c r="A9" s="17" t="n">
        <v>46096</v>
      </c>
      <c r="B9" s="18" t="s">
        <v>37</v>
      </c>
      <c r="C9" s="18" t="s">
        <v>22</v>
      </c>
      <c r="D9" s="19" t="n">
        <v>30050</v>
      </c>
      <c r="E9" s="20" t="n">
        <v>55</v>
      </c>
      <c r="F9" s="18" t="s">
        <v>38</v>
      </c>
      <c r="G9" s="21" t="n">
        <v>46281</v>
      </c>
      <c r="H9" s="23" t="n">
        <f aca="true">IF(G9="","",G9-TODAY())</f>
        <v>95</v>
      </c>
    </row>
    <row r="10" customFormat="false" ht="15" hidden="false" customHeight="false" outlineLevel="0" collapsed="false">
      <c r="A10" s="17" t="n">
        <v>46126</v>
      </c>
      <c r="B10" s="18" t="s">
        <v>41</v>
      </c>
      <c r="C10" s="18" t="s">
        <v>27</v>
      </c>
      <c r="D10" s="19" t="n">
        <v>63200</v>
      </c>
      <c r="E10" s="20" t="n">
        <v>35</v>
      </c>
      <c r="F10" s="18" t="s">
        <v>42</v>
      </c>
      <c r="G10" s="21" t="n">
        <v>46366</v>
      </c>
      <c r="H10" s="22" t="n">
        <f aca="true">IF(G10="","",G10-TODAY())</f>
        <v>180</v>
      </c>
    </row>
    <row r="11" customFormat="false" ht="15" hidden="false" customHeight="false" outlineLevel="0" collapsed="false">
      <c r="A11" s="17" t="n">
        <v>46146</v>
      </c>
      <c r="B11" s="18" t="s">
        <v>39</v>
      </c>
      <c r="C11" s="18" t="s">
        <v>22</v>
      </c>
      <c r="D11" s="19" t="n">
        <v>43100</v>
      </c>
      <c r="E11" s="20" t="n">
        <v>58</v>
      </c>
      <c r="F11" s="18" t="s">
        <v>40</v>
      </c>
      <c r="G11" s="21" t="n">
        <v>46286</v>
      </c>
      <c r="H11" s="23" t="n">
        <f aca="true">IF(G11="","",G11-TODAY())</f>
        <v>100</v>
      </c>
    </row>
    <row r="12" customFormat="false" ht="15" hidden="false" customHeight="false" outlineLevel="0" collapsed="false">
      <c r="A12" s="17" t="n">
        <v>46166</v>
      </c>
      <c r="B12" s="18" t="s">
        <v>37</v>
      </c>
      <c r="C12" s="18" t="s">
        <v>24</v>
      </c>
      <c r="D12" s="19" t="n">
        <v>30600</v>
      </c>
      <c r="E12" s="20" t="n">
        <v>290</v>
      </c>
      <c r="F12" s="18" t="s">
        <v>38</v>
      </c>
      <c r="G12" s="21" t="n">
        <v>46551</v>
      </c>
      <c r="H12" s="22" t="n">
        <f aca="true">IF(G12="","",G12-TODAY())</f>
        <v>365</v>
      </c>
    </row>
    <row r="13" customFormat="false" ht="15" hidden="false" customHeight="false" outlineLevel="0" collapsed="false">
      <c r="A13" s="17" t="n">
        <v>46178</v>
      </c>
      <c r="B13" s="18" t="s">
        <v>41</v>
      </c>
      <c r="C13" s="18" t="s">
        <v>28</v>
      </c>
      <c r="D13" s="19" t="n">
        <v>63800</v>
      </c>
      <c r="E13" s="20" t="n">
        <v>70</v>
      </c>
      <c r="F13" s="18" t="s">
        <v>42</v>
      </c>
      <c r="G13" s="21" t="n">
        <v>46386</v>
      </c>
      <c r="H13" s="23" t="n">
        <f aca="true">IF(G13="","",G13-TODAY())</f>
        <v>200</v>
      </c>
    </row>
    <row r="14" customFormat="false" ht="15" hidden="false" customHeight="false" outlineLevel="0" collapsed="false">
      <c r="A14" s="17"/>
      <c r="B14" s="18"/>
      <c r="C14" s="18"/>
      <c r="D14" s="19"/>
      <c r="E14" s="20"/>
      <c r="F14" s="18"/>
      <c r="G14" s="21"/>
      <c r="H14" s="22" t="str">
        <f aca="true">IF(G14="","",G14-TODAY())</f>
        <v/>
      </c>
    </row>
    <row r="15" customFormat="false" ht="15" hidden="false" customHeight="false" outlineLevel="0" collapsed="false">
      <c r="A15" s="17"/>
      <c r="B15" s="18"/>
      <c r="C15" s="18"/>
      <c r="D15" s="19"/>
      <c r="E15" s="20"/>
      <c r="F15" s="18"/>
      <c r="G15" s="21"/>
      <c r="H15" s="23" t="str">
        <f aca="true">IF(G15="","",G15-TODAY())</f>
        <v/>
      </c>
    </row>
    <row r="16" customFormat="false" ht="15" hidden="false" customHeight="false" outlineLevel="0" collapsed="false">
      <c r="A16" s="17"/>
      <c r="B16" s="18"/>
      <c r="C16" s="18"/>
      <c r="D16" s="19"/>
      <c r="E16" s="20"/>
      <c r="F16" s="18"/>
      <c r="G16" s="21"/>
      <c r="H16" s="22" t="str">
        <f aca="true">IF(G16="","",G16-TODAY())</f>
        <v/>
      </c>
    </row>
    <row r="17" customFormat="false" ht="15" hidden="false" customHeight="false" outlineLevel="0" collapsed="false">
      <c r="A17" s="17"/>
      <c r="B17" s="18"/>
      <c r="C17" s="18"/>
      <c r="D17" s="19"/>
      <c r="E17" s="20"/>
      <c r="F17" s="18"/>
      <c r="G17" s="21"/>
      <c r="H17" s="23" t="str">
        <f aca="true">IF(G17="","",G17-TODAY())</f>
        <v/>
      </c>
    </row>
    <row r="18" customFormat="false" ht="15" hidden="false" customHeight="false" outlineLevel="0" collapsed="false">
      <c r="A18" s="17"/>
      <c r="B18" s="18"/>
      <c r="C18" s="18"/>
      <c r="D18" s="19"/>
      <c r="E18" s="20"/>
      <c r="F18" s="18"/>
      <c r="G18" s="21"/>
      <c r="H18" s="22" t="str">
        <f aca="true">IF(G18="","",G18-TODAY())</f>
        <v/>
      </c>
    </row>
    <row r="19" customFormat="false" ht="15" hidden="false" customHeight="false" outlineLevel="0" collapsed="false">
      <c r="A19" s="17"/>
      <c r="B19" s="18"/>
      <c r="C19" s="18"/>
      <c r="D19" s="19"/>
      <c r="E19" s="20"/>
      <c r="F19" s="18"/>
      <c r="G19" s="21"/>
      <c r="H19" s="23" t="str">
        <f aca="true">IF(G19="","",G19-TODAY())</f>
        <v/>
      </c>
    </row>
    <row r="20" customFormat="false" ht="15" hidden="false" customHeight="false" outlineLevel="0" collapsed="false">
      <c r="A20" s="17"/>
      <c r="B20" s="18"/>
      <c r="C20" s="18"/>
      <c r="D20" s="19"/>
      <c r="E20" s="20"/>
      <c r="F20" s="18"/>
      <c r="G20" s="21"/>
      <c r="H20" s="22" t="str">
        <f aca="true">IF(G20="","",G20-TODAY())</f>
        <v/>
      </c>
    </row>
    <row r="21" customFormat="false" ht="15" hidden="false" customHeight="false" outlineLevel="0" collapsed="false">
      <c r="A21" s="17"/>
      <c r="B21" s="18"/>
      <c r="C21" s="18"/>
      <c r="D21" s="19"/>
      <c r="E21" s="20"/>
      <c r="F21" s="18"/>
      <c r="G21" s="21"/>
      <c r="H21" s="23" t="str">
        <f aca="true">IF(G21="","",G21-TODAY())</f>
        <v/>
      </c>
    </row>
    <row r="22" customFormat="false" ht="15" hidden="false" customHeight="false" outlineLevel="0" collapsed="false">
      <c r="A22" s="17"/>
      <c r="B22" s="18"/>
      <c r="C22" s="18"/>
      <c r="D22" s="19"/>
      <c r="E22" s="20"/>
      <c r="F22" s="18"/>
      <c r="G22" s="21"/>
      <c r="H22" s="22" t="str">
        <f aca="true">IF(G22="","",G22-TODAY())</f>
        <v/>
      </c>
    </row>
    <row r="23" customFormat="false" ht="15" hidden="false" customHeight="false" outlineLevel="0" collapsed="false">
      <c r="A23" s="17"/>
      <c r="B23" s="18"/>
      <c r="C23" s="18"/>
      <c r="D23" s="19"/>
      <c r="E23" s="20"/>
      <c r="F23" s="18"/>
      <c r="G23" s="21"/>
      <c r="H23" s="23" t="str">
        <f aca="true">IF(G23="","",G23-TODAY())</f>
        <v/>
      </c>
    </row>
    <row r="24" customFormat="false" ht="15" hidden="false" customHeight="false" outlineLevel="0" collapsed="false">
      <c r="A24" s="17"/>
      <c r="B24" s="18"/>
      <c r="C24" s="18"/>
      <c r="D24" s="19"/>
      <c r="E24" s="20"/>
      <c r="F24" s="18"/>
      <c r="G24" s="21"/>
      <c r="H24" s="22" t="str">
        <f aca="true">IF(G24="","",G24-TODAY())</f>
        <v/>
      </c>
    </row>
    <row r="25" customFormat="false" ht="15" hidden="false" customHeight="false" outlineLevel="0" collapsed="false">
      <c r="A25" s="17"/>
      <c r="B25" s="18"/>
      <c r="C25" s="18"/>
      <c r="D25" s="19"/>
      <c r="E25" s="20"/>
      <c r="F25" s="18"/>
      <c r="G25" s="21"/>
      <c r="H25" s="23" t="str">
        <f aca="true">IF(G25="","",G25-TODAY())</f>
        <v/>
      </c>
    </row>
    <row r="26" customFormat="false" ht="15" hidden="false" customHeight="false" outlineLevel="0" collapsed="false">
      <c r="A26" s="17"/>
      <c r="B26" s="18"/>
      <c r="C26" s="18"/>
      <c r="D26" s="19"/>
      <c r="E26" s="20"/>
      <c r="F26" s="18"/>
      <c r="G26" s="21"/>
      <c r="H26" s="22" t="str">
        <f aca="true">IF(G26="","",G26-TODAY())</f>
        <v/>
      </c>
    </row>
    <row r="27" customFormat="false" ht="15" hidden="false" customHeight="false" outlineLevel="0" collapsed="false">
      <c r="A27" s="17"/>
      <c r="B27" s="18"/>
      <c r="C27" s="18"/>
      <c r="D27" s="19"/>
      <c r="E27" s="20"/>
      <c r="F27" s="18"/>
      <c r="G27" s="21"/>
      <c r="H27" s="23" t="str">
        <f aca="true">IF(G27="","",G27-TODAY())</f>
        <v/>
      </c>
    </row>
    <row r="28" customFormat="false" ht="15" hidden="false" customHeight="false" outlineLevel="0" collapsed="false">
      <c r="A28" s="17"/>
      <c r="B28" s="18"/>
      <c r="C28" s="18"/>
      <c r="D28" s="19"/>
      <c r="E28" s="20"/>
      <c r="F28" s="18"/>
      <c r="G28" s="21"/>
      <c r="H28" s="22" t="str">
        <f aca="true">IF(G28="","",G28-TODAY())</f>
        <v/>
      </c>
    </row>
    <row r="29" customFormat="false" ht="15" hidden="false" customHeight="false" outlineLevel="0" collapsed="false">
      <c r="A29" s="17"/>
      <c r="B29" s="18"/>
      <c r="C29" s="18"/>
      <c r="D29" s="19"/>
      <c r="E29" s="20"/>
      <c r="F29" s="18"/>
      <c r="G29" s="21"/>
      <c r="H29" s="23" t="str">
        <f aca="true">IF(G29="","",G29-TODAY())</f>
        <v/>
      </c>
    </row>
    <row r="30" customFormat="false" ht="15" hidden="false" customHeight="false" outlineLevel="0" collapsed="false">
      <c r="A30" s="17"/>
      <c r="B30" s="18"/>
      <c r="C30" s="18"/>
      <c r="D30" s="19"/>
      <c r="E30" s="20"/>
      <c r="F30" s="18"/>
      <c r="G30" s="21"/>
      <c r="H30" s="22" t="str">
        <f aca="true">IF(G30="","",G30-TODAY())</f>
        <v/>
      </c>
    </row>
    <row r="31" customFormat="false" ht="15" hidden="false" customHeight="false" outlineLevel="0" collapsed="false">
      <c r="A31" s="17"/>
      <c r="B31" s="18"/>
      <c r="C31" s="18"/>
      <c r="D31" s="19"/>
      <c r="E31" s="20"/>
      <c r="F31" s="18"/>
      <c r="G31" s="21"/>
      <c r="H31" s="23" t="str">
        <f aca="true">IF(G31="","",G31-TODAY())</f>
        <v/>
      </c>
    </row>
    <row r="32" customFormat="false" ht="15" hidden="false" customHeight="false" outlineLevel="0" collapsed="false">
      <c r="A32" s="17"/>
      <c r="B32" s="18"/>
      <c r="C32" s="18"/>
      <c r="D32" s="19"/>
      <c r="E32" s="20"/>
      <c r="F32" s="18"/>
      <c r="G32" s="21"/>
      <c r="H32" s="22" t="str">
        <f aca="true">IF(G32="","",G32-TODAY())</f>
        <v/>
      </c>
    </row>
    <row r="33" customFormat="false" ht="15" hidden="false" customHeight="false" outlineLevel="0" collapsed="false">
      <c r="A33" s="17"/>
      <c r="B33" s="18"/>
      <c r="C33" s="18"/>
      <c r="D33" s="19"/>
      <c r="E33" s="20"/>
      <c r="F33" s="18"/>
      <c r="G33" s="21"/>
      <c r="H33" s="23" t="str">
        <f aca="true">IF(G33="","",G33-TODAY())</f>
        <v/>
      </c>
    </row>
    <row r="34" customFormat="false" ht="15" hidden="false" customHeight="false" outlineLevel="0" collapsed="false">
      <c r="A34" s="17"/>
      <c r="B34" s="18"/>
      <c r="C34" s="18"/>
      <c r="D34" s="19"/>
      <c r="E34" s="20"/>
      <c r="F34" s="18"/>
      <c r="G34" s="21"/>
      <c r="H34" s="22" t="str">
        <f aca="true">IF(G34="","",G34-TODAY())</f>
        <v/>
      </c>
    </row>
    <row r="35" customFormat="false" ht="15" hidden="false" customHeight="false" outlineLevel="0" collapsed="false">
      <c r="A35" s="17"/>
      <c r="B35" s="18"/>
      <c r="C35" s="18"/>
      <c r="D35" s="19"/>
      <c r="E35" s="20"/>
      <c r="F35" s="18"/>
      <c r="G35" s="21"/>
      <c r="H35" s="23" t="str">
        <f aca="true">IF(G35="","",G35-TODAY())</f>
        <v/>
      </c>
    </row>
    <row r="36" customFormat="false" ht="15" hidden="false" customHeight="false" outlineLevel="0" collapsed="false">
      <c r="A36" s="17"/>
      <c r="B36" s="18"/>
      <c r="C36" s="18"/>
      <c r="D36" s="19"/>
      <c r="E36" s="20"/>
      <c r="F36" s="18"/>
      <c r="G36" s="21"/>
      <c r="H36" s="22" t="str">
        <f aca="true">IF(G36="","",G36-TODAY())</f>
        <v/>
      </c>
    </row>
    <row r="37" customFormat="false" ht="15" hidden="false" customHeight="false" outlineLevel="0" collapsed="false">
      <c r="A37" s="17"/>
      <c r="B37" s="18"/>
      <c r="C37" s="18"/>
      <c r="D37" s="19"/>
      <c r="E37" s="20"/>
      <c r="F37" s="18"/>
      <c r="G37" s="21"/>
      <c r="H37" s="23" t="str">
        <f aca="true">IF(G37="","",G37-TODAY())</f>
        <v/>
      </c>
    </row>
    <row r="38" customFormat="false" ht="15" hidden="false" customHeight="false" outlineLevel="0" collapsed="false">
      <c r="A38" s="17"/>
      <c r="B38" s="18"/>
      <c r="C38" s="18"/>
      <c r="D38" s="19"/>
      <c r="E38" s="20"/>
      <c r="F38" s="18"/>
      <c r="G38" s="21"/>
      <c r="H38" s="22" t="str">
        <f aca="true">IF(G38="","",G38-TODAY())</f>
        <v/>
      </c>
    </row>
    <row r="39" customFormat="false" ht="15" hidden="false" customHeight="false" outlineLevel="0" collapsed="false">
      <c r="A39" s="17"/>
      <c r="B39" s="18"/>
      <c r="C39" s="18"/>
      <c r="D39" s="19"/>
      <c r="E39" s="20"/>
      <c r="F39" s="18"/>
      <c r="G39" s="21"/>
      <c r="H39" s="23" t="str">
        <f aca="true">IF(G39="","",G39-TODAY())</f>
        <v/>
      </c>
    </row>
    <row r="40" customFormat="false" ht="15" hidden="false" customHeight="false" outlineLevel="0" collapsed="false">
      <c r="A40" s="17"/>
      <c r="B40" s="18"/>
      <c r="C40" s="18"/>
      <c r="D40" s="19"/>
      <c r="E40" s="20"/>
      <c r="F40" s="18"/>
      <c r="G40" s="21"/>
      <c r="H40" s="22" t="str">
        <f aca="true">IF(G40="","",G40-TODAY())</f>
        <v/>
      </c>
    </row>
    <row r="41" customFormat="false" ht="15" hidden="false" customHeight="false" outlineLevel="0" collapsed="false">
      <c r="A41" s="17"/>
      <c r="B41" s="18"/>
      <c r="C41" s="18"/>
      <c r="D41" s="19"/>
      <c r="E41" s="20"/>
      <c r="F41" s="18"/>
      <c r="G41" s="21"/>
      <c r="H41" s="23" t="str">
        <f aca="true">IF(G41="","",G41-TODAY())</f>
        <v/>
      </c>
    </row>
    <row r="42" customFormat="false" ht="15" hidden="false" customHeight="false" outlineLevel="0" collapsed="false">
      <c r="A42" s="17"/>
      <c r="B42" s="18"/>
      <c r="C42" s="18"/>
      <c r="D42" s="19"/>
      <c r="E42" s="20"/>
      <c r="F42" s="18"/>
      <c r="G42" s="21"/>
      <c r="H42" s="22" t="str">
        <f aca="true">IF(G42="","",G42-TODAY())</f>
        <v/>
      </c>
    </row>
    <row r="43" customFormat="false" ht="15" hidden="false" customHeight="false" outlineLevel="0" collapsed="false">
      <c r="A43" s="17"/>
      <c r="B43" s="18"/>
      <c r="C43" s="18"/>
      <c r="D43" s="19"/>
      <c r="E43" s="20"/>
      <c r="F43" s="18"/>
      <c r="G43" s="21"/>
      <c r="H43" s="23" t="str">
        <f aca="true">IF(G43="","",G43-TODAY())</f>
        <v/>
      </c>
    </row>
  </sheetData>
  <conditionalFormatting sqref="H4:H43">
    <cfRule type="cellIs" priority="2" operator="lessThan" aboveAverage="0" equalAverage="0" bottom="0" percent="0" rank="0" text="" dxfId="0">
      <formula>0</formula>
    </cfRule>
    <cfRule type="cellIs" priority="3" operator="between" aboveAverage="0" equalAverage="0" bottom="0" percent="0" rank="0" text="" dxfId="1">
      <formula>0</formula>
      <formula>30</formula>
    </cfRule>
  </conditionalFormatting>
  <dataValidations count="2">
    <dataValidation allowBlank="true" errorStyle="stop" operator="between" showDropDown="false" showErrorMessage="false" showInputMessage="false" sqref="B4:B43" type="list">
      <formula1>Lists!$B$4:$B$6</formula1>
      <formula2>0</formula2>
    </dataValidation>
    <dataValidation allowBlank="true" errorStyle="stop" operator="between" showDropDown="false" showErrorMessage="false" showInputMessage="false" sqref="C4:C43" type="list">
      <formula1>Lists!$A$4:$A$11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B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4"/>
  </cols>
  <sheetData>
    <row r="3" customFormat="false" ht="15" hidden="false" customHeight="false" outlineLevel="0" collapsed="false">
      <c r="A3" s="24" t="s">
        <v>32</v>
      </c>
      <c r="B3" s="24" t="s">
        <v>31</v>
      </c>
    </row>
    <row r="4" customFormat="false" ht="15" hidden="false" customHeight="false" outlineLevel="0" collapsed="false">
      <c r="A4" s="0" t="s">
        <v>22</v>
      </c>
      <c r="B4" s="0" t="s">
        <v>37</v>
      </c>
    </row>
    <row r="5" customFormat="false" ht="15" hidden="false" customHeight="false" outlineLevel="0" collapsed="false">
      <c r="A5" s="0" t="s">
        <v>23</v>
      </c>
      <c r="B5" s="0" t="s">
        <v>41</v>
      </c>
    </row>
    <row r="6" customFormat="false" ht="15" hidden="false" customHeight="false" outlineLevel="0" collapsed="false">
      <c r="A6" s="0" t="s">
        <v>24</v>
      </c>
      <c r="B6" s="0" t="s">
        <v>39</v>
      </c>
    </row>
    <row r="7" customFormat="false" ht="15" hidden="false" customHeight="false" outlineLevel="0" collapsed="false">
      <c r="A7" s="0" t="s">
        <v>25</v>
      </c>
    </row>
    <row r="8" customFormat="false" ht="15" hidden="false" customHeight="false" outlineLevel="0" collapsed="false">
      <c r="A8" s="0" t="s">
        <v>26</v>
      </c>
    </row>
    <row r="9" customFormat="false" ht="15" hidden="false" customHeight="false" outlineLevel="0" collapsed="false">
      <c r="A9" s="0" t="s">
        <v>27</v>
      </c>
    </row>
    <row r="10" customFormat="false" ht="15" hidden="false" customHeight="false" outlineLevel="0" collapsed="false">
      <c r="A10" s="0" t="s">
        <v>28</v>
      </c>
    </row>
    <row r="11" customFormat="false" ht="15" hidden="false" customHeight="false" outlineLevel="0" collapsed="false">
      <c r="A11" s="0" t="s">
        <v>43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2026-06-13T00:38:49Z</dcterms:created>
  <dc:creator>openpyxl</dc:creator>
  <dc:description/>
  <dc:language>en-US</dc:language>
  <cp:lastModifiedBy/>
  <dcterms:modified xsi:type="dcterms:W3CDTF">2026-06-13T00:39:22Z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